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osor\OneDrive\ドキュメント\"/>
    </mc:Choice>
  </mc:AlternateContent>
  <xr:revisionPtr revIDLastSave="0" documentId="13_ncr:1_{C716EBCC-9D3C-4912-8615-F669FA3B3249}" xr6:coauthVersionLast="47" xr6:coauthVersionMax="47" xr10:uidLastSave="{00000000-0000-0000-0000-000000000000}"/>
  <bookViews>
    <workbookView xWindow="555" yWindow="0" windowWidth="18930" windowHeight="13455"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s="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<sst xmlns="http://schemas.openxmlformats.org/spreadsheetml/2006/main" count="50" uniqueCount="43">
  <si>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</si>
  <si>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</si>
  <si>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</si>
  <si>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</si>
  <si>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</si>
  <si>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</si>
  <si>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</si>
  <si>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</si>
  <si>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</si>
  <si>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</si>
  <si>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</si>
  <si>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</si>
  <si>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</si>
  <si>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</si>
  <si>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</si>
  <si>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</si>
  <si>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</si>
  <si>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</si>
  <si>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</si>
  <si>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</si>
  <si>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</si>
  <si>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</si>
  <si>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</si>
  <si>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</si>
  <si>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</si>
  <si>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</si>
  <si>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</si>
  <si>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</si>
  <si>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</si>
  <si>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</si>
  <si>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</si>
  <si>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</si>
  <si>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</si>
  <si>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</si>
  <si>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USDJPY</t>
    <phoneticPr fontId="1"/>
  </si>
  <si>
    <t>1H足</t>
    <rPh sb="2" eb="3">
      <t>アシ</t>
    </rPh>
    <phoneticPr fontId="1"/>
  </si>
  <si>
    <t>頻繁にエントリーチャンスが有るわけではなく条件が整う為には時間がかかるのですが、高勝率の手法だと思います。トレンド途中で　押し目かトレンド転換なのか間違う事があり何かアイテムが必要なのだと思います。</t>
    <rPh sb="0" eb="2">
      <t>ヒンパン</t>
    </rPh>
    <rPh sb="13" eb="14">
      <t>ア</t>
    </rPh>
    <rPh sb="21" eb="23">
      <t>ジョウケン</t>
    </rPh>
    <rPh sb="24" eb="25">
      <t>トトノ</t>
    </rPh>
    <rPh sb="26" eb="27">
      <t>タメ</t>
    </rPh>
    <rPh sb="29" eb="31">
      <t>ジカン</t>
    </rPh>
    <rPh sb="40" eb="43">
      <t>コウショウリツ</t>
    </rPh>
    <rPh sb="44" eb="46">
      <t>シュホウ</t>
    </rPh>
    <rPh sb="48" eb="49">
      <t>オモ</t>
    </rPh>
    <rPh sb="57" eb="59">
      <t>トチュウ</t>
    </rPh>
    <rPh sb="61" eb="62">
      <t>オ</t>
    </rPh>
    <rPh sb="63" eb="64">
      <t>メ</t>
    </rPh>
    <rPh sb="69" eb="71">
      <t>テンカン</t>
    </rPh>
    <rPh sb="74" eb="76">
      <t>マチガ</t>
    </rPh>
    <rPh sb="77" eb="78">
      <t>コト</t>
    </rPh>
    <rPh sb="81" eb="82">
      <t>ナニ</t>
    </rPh>
    <rPh sb="88" eb="90">
      <t>ヒツヨウ</t>
    </rPh>
    <rPh sb="94" eb="95">
      <t>オモ</t>
    </rPh>
    <phoneticPr fontId="1"/>
  </si>
  <si>
    <t>この手法とＰＢ、EB　習った手法を繰り返し学習していこうと思います。</t>
    <rPh sb="2" eb="4">
      <t>シュホウ</t>
    </rPh>
    <rPh sb="11" eb="12">
      <t>ナラ</t>
    </rPh>
    <rPh sb="14" eb="16">
      <t>シュホウ</t>
    </rPh>
    <rPh sb="17" eb="18">
      <t>ク</t>
    </rPh>
    <rPh sb="19" eb="20">
      <t>カエ</t>
    </rPh>
    <rPh sb="21" eb="23">
      <t>ガクシュウ</t>
    </rPh>
    <rPh sb="29" eb="30">
      <t>オモ</t>
    </rPh>
    <phoneticPr fontId="1"/>
  </si>
  <si>
    <t>習った手法を組み合わせて自分の得意となる手法ができれば良いのにと思います。</t>
    <rPh sb="0" eb="1">
      <t>ナラ</t>
    </rPh>
    <rPh sb="3" eb="5">
      <t>シュホウ</t>
    </rPh>
    <rPh sb="6" eb="7">
      <t>ク</t>
    </rPh>
    <rPh sb="8" eb="9">
      <t>ア</t>
    </rPh>
    <rPh sb="12" eb="14">
      <t>ジブン</t>
    </rPh>
    <rPh sb="15" eb="17">
      <t>トクイ</t>
    </rPh>
    <rPh sb="20" eb="22">
      <t>シュホウ</t>
    </rPh>
    <rPh sb="27" eb="28">
      <t>ヨ</t>
    </rPh>
    <rPh sb="32" eb="33">
      <t>オモ</t>
    </rPh>
    <phoneticPr fontId="1"/>
  </si>
  <si>
    <t>AUR/JPY</t>
    <phoneticPr fontId="5"/>
  </si>
  <si>
    <t>FIB</t>
    <phoneticPr fontId="5"/>
  </si>
  <si>
    <t>〇</t>
    <phoneticPr fontId="1"/>
  </si>
  <si>
    <t>ＵＳＤ/ＪＰＹ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</si>
</sst>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8">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9525</xdr:colOff>
      <xdr:row>20</xdr:row>
      <xdr:rowOff>228600</xdr:rowOff>
    </xdr:from>
    <xdr:to>
      <xdr:col>1</xdr:col>
      <xdr:colOff>219075</xdr:colOff>
      <xdr:row>22</xdr:row>
      <xdr:rowOff>57150</xdr:rowOff>
    </xdr:to>
    <xdr:sp macro="" textlink="">
      <xdr:nvSpPr>
        <xdr:cNvPr id="2" name="楕円 1">
          <a:extLst>
            <a:ext uri="{FF2B5EF4-FFF2-40B4-BE49-F238E27FC236}">
              <a16:creationId xmlns:a16="http://schemas.microsoft.com/office/drawing/2014/main" id="{2BD9EDEE-580A-495F-89C4-360B66E67EC5}"/>
            </a:ext>
          </a:extLst>
        </xdr:cNvPr>
        <xdr:cNvSpPr/>
      </xdr:nvSpPr>
      <xdr:spPr>
        <a:xfrm>
          <a:off x="381000" y="5029200"/>
          <a:ext cx="209550" cy="3048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59531</xdr:colOff>
      <xdr:row>0</xdr:row>
      <xdr:rowOff>59531</xdr:rowOff>
    </xdr:from>
    <xdr:to>
      <xdr:col>12</xdr:col>
      <xdr:colOff>592931</xdr:colOff>
      <xdr:row>22</xdr:row>
      <xdr:rowOff>177050</xdr:rowOff>
    </xdr:to>
    <xdr:pic>
      <xdr:nvPicPr>
        <xdr:cNvPr id="26" name="図 25">
          <a:extLst>
            <a:ext uri="{FF2B5EF4-FFF2-40B4-BE49-F238E27FC236}">
              <a16:creationId xmlns:a16="http://schemas.microsoft.com/office/drawing/2014/main" id="{FF96762C-82EF-455F-A308-5B544B835B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531" y="59531"/>
          <a:ext cx="7772400" cy="4046582"/>
        </a:xfrm>
        <a:prstGeom prst="rect">
          <a:avLst/>
        </a:prstGeom>
      </xdr:spPr>
    </xdr:pic>
    <xdr:clientData/>
  </xdr:twoCellAnchor>
  <xdr:twoCellAnchor editAs="oneCell">
    <xdr:from>
      <xdr:col>0</xdr:col>
      <xdr:colOff>23812</xdr:colOff>
      <xdr:row>23</xdr:row>
      <xdr:rowOff>35720</xdr:rowOff>
    </xdr:from>
    <xdr:to>
      <xdr:col>12</xdr:col>
      <xdr:colOff>557212</xdr:colOff>
      <xdr:row>49</xdr:row>
      <xdr:rowOff>177051</xdr:rowOff>
    </xdr:to>
    <xdr:pic>
      <xdr:nvPicPr>
        <xdr:cNvPr id="28" name="図 27">
          <a:extLst>
            <a:ext uri="{FF2B5EF4-FFF2-40B4-BE49-F238E27FC236}">
              <a16:creationId xmlns:a16="http://schemas.microsoft.com/office/drawing/2014/main" id="{851B09A5-BC21-4EB2-AACA-1B8FEC864D8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812" y="4143376"/>
          <a:ext cx="7772400" cy="478476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tabSelected="1" zoomScaleNormal="100" workbookViewId="0">
      <pane xSplit="1" ySplit="8" topLeftCell="B21" activePane="bottomRight" state="frozen"/>
      <selection pane="topRight" activeCell="B1" sqref="B1"/>
      <selection pane="bottomLeft" activeCell="A9" sqref="A9"/>
      <selection pane="bottomRight" activeCell="B5" sqref="B5"/>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34</v>
      </c>
    </row>
    <row r="2" spans="1:18" x14ac:dyDescent="0.4">
      <c r="A2" s="1" t="s">
        <v>8</v>
      </c>
      <c r="C2" t="s">
        <v>35</v>
      </c>
    </row>
    <row r="3" spans="1:18" x14ac:dyDescent="0.4">
      <c r="A3" s="1" t="s">
        <v>10</v>
      </c>
      <c r="C3" s="29">
        <v>100000</v>
      </c>
    </row>
    <row r="4" spans="1:18" x14ac:dyDescent="0.4">
      <c r="A4" s="1" t="s">
        <v>11</v>
      </c>
      <c r="C4" s="29" t="s">
        <v>13</v>
      </c>
    </row>
    <row r="5" spans="1:18" ht="19.5" thickBot="1" x14ac:dyDescent="0.45">
      <c r="A5" s="1" t="s">
        <v>12</v>
      </c>
      <c r="C5" s="29" t="s">
        <v>32</v>
      </c>
    </row>
    <row r="6" spans="1:18" ht="19.5" thickBot="1" x14ac:dyDescent="0.45">
      <c r="A6" s="24" t="s">
        <v>0</v>
      </c>
      <c r="B6" s="24" t="s">
        <v>1</v>
      </c>
      <c r="C6" s="24" t="s">
        <v>1</v>
      </c>
      <c r="D6" s="48" t="s">
        <v>23</v>
      </c>
      <c r="E6" s="25"/>
      <c r="F6" s="26"/>
      <c r="G6" s="84" t="s">
        <v>3</v>
      </c>
      <c r="H6" s="85"/>
      <c r="I6" s="91"/>
      <c r="J6" s="84" t="s">
        <v>21</v>
      </c>
      <c r="K6" s="85"/>
      <c r="L6" s="91"/>
      <c r="M6" s="84" t="s">
        <v>22</v>
      </c>
      <c r="N6" s="85"/>
      <c r="O6" s="91"/>
    </row>
    <row r="7" spans="1:18" ht="19.5" thickBot="1" x14ac:dyDescent="0.45">
      <c r="A7" s="27"/>
      <c r="B7" s="27" t="s">
        <v>2</v>
      </c>
      <c r="C7" s="64" t="s">
        <v>27</v>
      </c>
      <c r="D7" s="13">
        <v>1.27</v>
      </c>
      <c r="E7" s="14">
        <v>1.5</v>
      </c>
      <c r="F7" s="15">
        <v>2</v>
      </c>
      <c r="G7" s="13">
        <v>1.27</v>
      </c>
      <c r="H7" s="14">
        <v>1.5</v>
      </c>
      <c r="I7" s="15">
        <v>2</v>
      </c>
      <c r="J7" s="13">
        <v>1.27</v>
      </c>
      <c r="K7" s="14">
        <v>1.5</v>
      </c>
      <c r="L7" s="15">
        <v>2</v>
      </c>
      <c r="M7" s="13">
        <v>1.27</v>
      </c>
      <c r="N7" s="14">
        <v>1.5</v>
      </c>
      <c r="O7" s="15">
        <v>2</v>
      </c>
    </row>
    <row r="8" spans="1:18" ht="19.5" thickBot="1" x14ac:dyDescent="0.45">
      <c r="A8" s="28" t="s">
        <v>9</v>
      </c>
      <c r="B8" s="12"/>
      <c r="C8" s="49"/>
      <c r="D8" s="17"/>
      <c r="E8" s="16"/>
      <c r="F8" s="18"/>
      <c r="G8" s="19">
        <f>C3</f>
        <v>100000</v>
      </c>
      <c r="H8" s="20">
        <f>C3</f>
        <v>100000</v>
      </c>
      <c r="I8" s="21">
        <f>C3</f>
        <v>100000</v>
      </c>
      <c r="J8" s="88" t="s">
        <v>21</v>
      </c>
      <c r="K8" s="89"/>
      <c r="L8" s="90"/>
      <c r="M8" s="88"/>
      <c r="N8" s="89"/>
      <c r="O8" s="90"/>
    </row>
    <row r="9" spans="1:18" x14ac:dyDescent="0.4">
      <c r="A9" s="9">
        <v>1</v>
      </c>
      <c r="B9" s="23">
        <v>42741</v>
      </c>
      <c r="C9" s="50">
        <v>1</v>
      </c>
      <c r="D9" s="54">
        <v>1.27</v>
      </c>
      <c r="E9" s="55">
        <v>-1</v>
      </c>
      <c r="F9" s="56">
        <v>-1</v>
      </c>
      <c r="G9" s="22">
        <f>IF(D9="","",G8+M9)</f>
        <v>103810</v>
      </c>
      <c r="H9" s="22">
        <f t="shared" ref="H9" si="0">IF(E9="","",H8+N9)</f>
        <v>97000</v>
      </c>
      <c r="I9" s="22">
        <f t="shared" ref="I9" si="1">IF(F9="","",I8+O9)</f>
        <v>97000</v>
      </c>
      <c r="J9" s="41">
        <f>IF(G8="","",G8*0.03)</f>
        <v>3000</v>
      </c>
      <c r="K9" s="42">
        <f>IF(H8="","",H8*0.03)</f>
        <v>3000</v>
      </c>
      <c r="L9" s="43">
        <f>IF(I8="","",I8*0.03)</f>
        <v>3000</v>
      </c>
      <c r="M9" s="41">
        <f>IF(D9="","",J9*D9)</f>
        <v>3810</v>
      </c>
      <c r="N9" s="42">
        <f>IF(E9="","",K9*E9)</f>
        <v>-3000</v>
      </c>
      <c r="O9" s="43">
        <f>IF(F9="","",L9*F9)</f>
        <v>-3000</v>
      </c>
      <c r="P9" s="40"/>
      <c r="Q9" s="40"/>
      <c r="R9" s="40"/>
    </row>
    <row r="10" spans="1:18" x14ac:dyDescent="0.4">
      <c r="A10" s="9">
        <v>2</v>
      </c>
      <c r="B10" s="5">
        <v>42753</v>
      </c>
      <c r="C10" s="47">
        <v>1</v>
      </c>
      <c r="D10" s="57">
        <v>1.27</v>
      </c>
      <c r="E10" s="58">
        <v>1.5</v>
      </c>
      <c r="F10" s="59">
        <v>2</v>
      </c>
      <c r="G10" s="22">
        <f t="shared" ref="G10:G42" si="2">IF(D10="","",G9+M10)</f>
        <v>107765.16099999999</v>
      </c>
      <c r="H10" s="22">
        <f t="shared" ref="H10:H42" si="3">IF(E10="","",H9+N10)</f>
        <v>101365</v>
      </c>
      <c r="I10" s="22">
        <f t="shared" ref="I10:I42" si="4">IF(F10="","",I9+O10)</f>
        <v>102820</v>
      </c>
      <c r="J10" s="44">
        <f t="shared" ref="J10:J12" si="5">IF(G9="","",G9*0.03)</f>
        <v>3114.2999999999997</v>
      </c>
      <c r="K10" s="45">
        <f t="shared" ref="K10:K12" si="6">IF(H9="","",H9*0.03)</f>
        <v>2910</v>
      </c>
      <c r="L10" s="46">
        <f t="shared" ref="L10:L12" si="7">IF(I9="","",I9*0.03)</f>
        <v>2910</v>
      </c>
      <c r="M10" s="44">
        <f t="shared" ref="M10:M12" si="8">IF(D10="","",J10*D10)</f>
        <v>3955.1609999999996</v>
      </c>
      <c r="N10" s="45">
        <f t="shared" ref="N10:N12" si="9">IF(E10="","",K10*E10)</f>
        <v>4365</v>
      </c>
      <c r="O10" s="46">
        <f t="shared" ref="O10:O12" si="10">IF(F10="","",L10*F10)</f>
        <v>5820</v>
      </c>
      <c r="P10" s="40"/>
      <c r="Q10" s="40"/>
      <c r="R10" s="40"/>
    </row>
    <row r="11" spans="1:18" x14ac:dyDescent="0.4">
      <c r="A11" s="9">
        <v>3</v>
      </c>
      <c r="B11" s="5">
        <v>42759</v>
      </c>
      <c r="C11" s="47">
        <v>1</v>
      </c>
      <c r="D11" s="57">
        <v>1.27</v>
      </c>
      <c r="E11" s="58">
        <v>1.5</v>
      </c>
      <c r="F11" s="80">
        <v>2</v>
      </c>
      <c r="G11" s="22">
        <f t="shared" si="2"/>
        <v>111871.01363409999</v>
      </c>
      <c r="H11" s="22">
        <f t="shared" si="3"/>
        <v>105926.425</v>
      </c>
      <c r="I11" s="22">
        <f t="shared" si="4"/>
        <v>108989.2</v>
      </c>
      <c r="J11" s="44">
        <f t="shared" si="5"/>
        <v>3232.9548299999997</v>
      </c>
      <c r="K11" s="45">
        <f t="shared" si="6"/>
        <v>3040.95</v>
      </c>
      <c r="L11" s="46">
        <f t="shared" si="7"/>
        <v>3084.6</v>
      </c>
      <c r="M11" s="44">
        <f t="shared" si="8"/>
        <v>4105.8526340999997</v>
      </c>
      <c r="N11" s="45">
        <f t="shared" si="9"/>
        <v>4561.4249999999993</v>
      </c>
      <c r="O11" s="46">
        <f t="shared" si="10"/>
        <v>6169.2</v>
      </c>
      <c r="P11" s="40"/>
      <c r="Q11" s="40"/>
      <c r="R11" s="40"/>
    </row>
    <row r="12" spans="1:18" x14ac:dyDescent="0.4">
      <c r="A12" s="9">
        <v>4</v>
      </c>
      <c r="B12" s="5">
        <v>42786</v>
      </c>
      <c r="C12" s="47">
        <v>1</v>
      </c>
      <c r="D12" s="57">
        <v>1.27</v>
      </c>
      <c r="E12" s="58">
        <v>1.5</v>
      </c>
      <c r="F12" s="59">
        <v>2</v>
      </c>
      <c r="G12" s="22">
        <f t="shared" si="2"/>
        <v>116133.29925355921</v>
      </c>
      <c r="H12" s="22">
        <f t="shared" si="3"/>
        <v>110693.11412500001</v>
      </c>
      <c r="I12" s="22">
        <f t="shared" si="4"/>
        <v>115528.552</v>
      </c>
      <c r="J12" s="44">
        <f t="shared" si="5"/>
        <v>3356.1304090229996</v>
      </c>
      <c r="K12" s="45">
        <f t="shared" si="6"/>
        <v>3177.7927500000001</v>
      </c>
      <c r="L12" s="46">
        <f t="shared" si="7"/>
        <v>3269.6759999999999</v>
      </c>
      <c r="M12" s="44">
        <f t="shared" si="8"/>
        <v>4262.2856194592096</v>
      </c>
      <c r="N12" s="45">
        <f t="shared" si="9"/>
        <v>4766.6891249999999</v>
      </c>
      <c r="O12" s="46">
        <f t="shared" si="10"/>
        <v>6539.3519999999999</v>
      </c>
      <c r="P12" s="40"/>
      <c r="Q12" s="40"/>
      <c r="R12" s="40"/>
    </row>
    <row r="13" spans="1:18" x14ac:dyDescent="0.4">
      <c r="A13" s="9">
        <v>5</v>
      </c>
      <c r="B13" s="5">
        <v>42800</v>
      </c>
      <c r="C13" s="47">
        <v>2</v>
      </c>
      <c r="D13" s="57">
        <v>-1</v>
      </c>
      <c r="E13" s="58">
        <v>-1</v>
      </c>
      <c r="F13" s="80">
        <v>-1</v>
      </c>
      <c r="G13" s="22">
        <f t="shared" si="2"/>
        <v>112649.30027595242</v>
      </c>
      <c r="H13" s="22">
        <f t="shared" si="3"/>
        <v>107372.32070125001</v>
      </c>
      <c r="I13" s="22">
        <f t="shared" si="4"/>
        <v>112062.69544</v>
      </c>
      <c r="J13" s="44">
        <f t="shared" ref="J13:J58" si="11">IF(G12="","",G12*0.03)</f>
        <v>3483.998977606776</v>
      </c>
      <c r="K13" s="45">
        <f t="shared" ref="K13:K58" si="12">IF(H12="","",H12*0.03)</f>
        <v>3320.7934237499999</v>
      </c>
      <c r="L13" s="46">
        <f t="shared" ref="L13:L58" si="13">IF(I12="","",I12*0.03)</f>
        <v>3465.8565599999997</v>
      </c>
      <c r="M13" s="44">
        <f t="shared" ref="M13:M58" si="14">IF(D13="","",J13*D13)</f>
        <v>-3483.998977606776</v>
      </c>
      <c r="N13" s="45">
        <f t="shared" ref="N13:N58" si="15">IF(E13="","",K13*E13)</f>
        <v>-3320.7934237499999</v>
      </c>
      <c r="O13" s="46">
        <f t="shared" ref="O13:O58" si="16">IF(F13="","",L13*F13)</f>
        <v>-3465.8565599999997</v>
      </c>
      <c r="P13" s="40"/>
      <c r="Q13" s="40"/>
      <c r="R13" s="40"/>
    </row>
    <row r="14" spans="1:18" x14ac:dyDescent="0.4">
      <c r="A14" s="9">
        <v>6</v>
      </c>
      <c r="B14" s="5">
        <v>42822</v>
      </c>
      <c r="C14" s="47">
        <v>1</v>
      </c>
      <c r="D14" s="57">
        <v>1.27</v>
      </c>
      <c r="E14" s="58">
        <v>1.5</v>
      </c>
      <c r="F14" s="59">
        <v>-1</v>
      </c>
      <c r="G14" s="22">
        <f t="shared" si="2"/>
        <v>116941.23861646622</v>
      </c>
      <c r="H14" s="22">
        <f t="shared" si="3"/>
        <v>112204.07513280626</v>
      </c>
      <c r="I14" s="22">
        <f t="shared" si="4"/>
        <v>108700.8145768</v>
      </c>
      <c r="J14" s="44">
        <f t="shared" si="11"/>
        <v>3379.4790082785726</v>
      </c>
      <c r="K14" s="45">
        <f t="shared" si="12"/>
        <v>3221.1696210374998</v>
      </c>
      <c r="L14" s="46">
        <f t="shared" si="13"/>
        <v>3361.8808631999996</v>
      </c>
      <c r="M14" s="44">
        <f t="shared" si="14"/>
        <v>4291.9383405137869</v>
      </c>
      <c r="N14" s="45">
        <f t="shared" si="15"/>
        <v>4831.75443155625</v>
      </c>
      <c r="O14" s="46">
        <f t="shared" si="16"/>
        <v>-3361.8808631999996</v>
      </c>
      <c r="P14" s="40"/>
      <c r="Q14" s="40"/>
      <c r="R14" s="40"/>
    </row>
    <row r="15" spans="1:18" x14ac:dyDescent="0.4">
      <c r="A15" s="9">
        <v>7</v>
      </c>
      <c r="B15" s="5">
        <v>42843</v>
      </c>
      <c r="C15" s="47">
        <v>1</v>
      </c>
      <c r="D15" s="57">
        <v>1.27</v>
      </c>
      <c r="E15" s="58">
        <v>1.5</v>
      </c>
      <c r="F15" s="59">
        <v>2</v>
      </c>
      <c r="G15" s="22">
        <f t="shared" si="2"/>
        <v>121396.69980775358</v>
      </c>
      <c r="H15" s="22">
        <f t="shared" si="3"/>
        <v>117253.25851378254</v>
      </c>
      <c r="I15" s="22">
        <f t="shared" si="4"/>
        <v>115222.86345140799</v>
      </c>
      <c r="J15" s="44">
        <f t="shared" si="11"/>
        <v>3508.2371584939865</v>
      </c>
      <c r="K15" s="45">
        <f t="shared" si="12"/>
        <v>3366.1222539841879</v>
      </c>
      <c r="L15" s="46">
        <f t="shared" si="13"/>
        <v>3261.0244373039995</v>
      </c>
      <c r="M15" s="44">
        <f t="shared" si="14"/>
        <v>4455.4611912873634</v>
      </c>
      <c r="N15" s="45">
        <f t="shared" si="15"/>
        <v>5049.183380976282</v>
      </c>
      <c r="O15" s="46">
        <f t="shared" si="16"/>
        <v>6522.0488746079991</v>
      </c>
      <c r="P15" s="40"/>
      <c r="Q15" s="40"/>
      <c r="R15" s="40"/>
    </row>
    <row r="16" spans="1:18" x14ac:dyDescent="0.4">
      <c r="A16" s="9">
        <v>8</v>
      </c>
      <c r="B16" s="5">
        <v>42867</v>
      </c>
      <c r="C16" s="47">
        <v>2</v>
      </c>
      <c r="D16" s="57">
        <v>-1</v>
      </c>
      <c r="E16" s="58">
        <v>-1</v>
      </c>
      <c r="F16" s="59">
        <v>-1</v>
      </c>
      <c r="G16" s="22">
        <f t="shared" si="2"/>
        <v>117754.79881352097</v>
      </c>
      <c r="H16" s="22">
        <f t="shared" si="3"/>
        <v>113735.66075836906</v>
      </c>
      <c r="I16" s="22">
        <f t="shared" si="4"/>
        <v>111766.17754786575</v>
      </c>
      <c r="J16" s="44">
        <f t="shared" si="11"/>
        <v>3641.9009942326074</v>
      </c>
      <c r="K16" s="45">
        <f t="shared" si="12"/>
        <v>3517.5977554134761</v>
      </c>
      <c r="L16" s="46">
        <f t="shared" si="13"/>
        <v>3456.6859035422394</v>
      </c>
      <c r="M16" s="44">
        <f t="shared" si="14"/>
        <v>-3641.9009942326074</v>
      </c>
      <c r="N16" s="45">
        <f t="shared" si="15"/>
        <v>-3517.5977554134761</v>
      </c>
      <c r="O16" s="46">
        <f t="shared" si="16"/>
        <v>-3456.6859035422394</v>
      </c>
      <c r="P16" s="40"/>
      <c r="Q16" s="40"/>
      <c r="R16" s="40"/>
    </row>
    <row r="17" spans="1:18" x14ac:dyDescent="0.4">
      <c r="A17" s="9">
        <v>9</v>
      </c>
      <c r="B17" s="5">
        <v>42906</v>
      </c>
      <c r="C17" s="47">
        <v>2</v>
      </c>
      <c r="D17" s="57">
        <v>-1</v>
      </c>
      <c r="E17" s="58">
        <v>-1</v>
      </c>
      <c r="F17" s="59">
        <v>-1</v>
      </c>
      <c r="G17" s="22">
        <f t="shared" si="2"/>
        <v>114222.15484911535</v>
      </c>
      <c r="H17" s="22">
        <f t="shared" si="3"/>
        <v>110323.59093561799</v>
      </c>
      <c r="I17" s="22">
        <f t="shared" si="4"/>
        <v>108413.19222142978</v>
      </c>
      <c r="J17" s="44">
        <f t="shared" si="11"/>
        <v>3532.643964405629</v>
      </c>
      <c r="K17" s="45">
        <f t="shared" si="12"/>
        <v>3412.0698227510716</v>
      </c>
      <c r="L17" s="46">
        <f t="shared" si="13"/>
        <v>3352.9853264359722</v>
      </c>
      <c r="M17" s="44">
        <f t="shared" si="14"/>
        <v>-3532.643964405629</v>
      </c>
      <c r="N17" s="45">
        <f t="shared" si="15"/>
        <v>-3412.0698227510716</v>
      </c>
      <c r="O17" s="46">
        <f t="shared" si="16"/>
        <v>-3352.9853264359722</v>
      </c>
      <c r="P17" s="40"/>
      <c r="Q17" s="40"/>
      <c r="R17" s="40"/>
    </row>
    <row r="18" spans="1:18" x14ac:dyDescent="0.4">
      <c r="A18" s="9">
        <v>10</v>
      </c>
      <c r="B18" s="5">
        <v>42979</v>
      </c>
      <c r="C18" s="47">
        <v>2</v>
      </c>
      <c r="D18" s="57">
        <v>1.27</v>
      </c>
      <c r="E18" s="58">
        <v>1.5</v>
      </c>
      <c r="F18" s="59">
        <v>2</v>
      </c>
      <c r="G18" s="22">
        <f t="shared" si="2"/>
        <v>118574.01894886665</v>
      </c>
      <c r="H18" s="22">
        <f t="shared" si="3"/>
        <v>115288.1525277208</v>
      </c>
      <c r="I18" s="22">
        <f t="shared" si="4"/>
        <v>114917.98375471556</v>
      </c>
      <c r="J18" s="44">
        <f t="shared" si="11"/>
        <v>3426.6646454734605</v>
      </c>
      <c r="K18" s="45">
        <f t="shared" si="12"/>
        <v>3309.7077280685394</v>
      </c>
      <c r="L18" s="46">
        <f t="shared" si="13"/>
        <v>3252.3957666428932</v>
      </c>
      <c r="M18" s="44">
        <f t="shared" si="14"/>
        <v>4351.8640997512948</v>
      </c>
      <c r="N18" s="45">
        <f t="shared" si="15"/>
        <v>4964.5615921028093</v>
      </c>
      <c r="O18" s="46">
        <f t="shared" si="16"/>
        <v>6504.7915332857865</v>
      </c>
      <c r="P18" s="40"/>
      <c r="Q18" s="40"/>
      <c r="R18" s="40"/>
    </row>
    <row r="19" spans="1:18" x14ac:dyDescent="0.4">
      <c r="A19" s="9">
        <v>11</v>
      </c>
      <c r="B19" s="5">
        <v>43082</v>
      </c>
      <c r="C19" s="47">
        <v>2</v>
      </c>
      <c r="D19" s="57">
        <v>1.27</v>
      </c>
      <c r="E19" s="58">
        <v>1.5</v>
      </c>
      <c r="F19" s="59">
        <v>-1</v>
      </c>
      <c r="G19" s="22">
        <f t="shared" si="2"/>
        <v>123091.68907081847</v>
      </c>
      <c r="H19" s="22">
        <f t="shared" si="3"/>
        <v>120476.11939146824</v>
      </c>
      <c r="I19" s="22">
        <f t="shared" si="4"/>
        <v>111470.4442420741</v>
      </c>
      <c r="J19" s="44">
        <f t="shared" si="11"/>
        <v>3557.2205684659993</v>
      </c>
      <c r="K19" s="45">
        <f t="shared" si="12"/>
        <v>3458.644575831624</v>
      </c>
      <c r="L19" s="46">
        <f t="shared" si="13"/>
        <v>3447.5395126414669</v>
      </c>
      <c r="M19" s="44">
        <f t="shared" si="14"/>
        <v>4517.6701219518191</v>
      </c>
      <c r="N19" s="45">
        <f t="shared" si="15"/>
        <v>5187.966863747436</v>
      </c>
      <c r="O19" s="46">
        <f t="shared" si="16"/>
        <v>-3447.5395126414669</v>
      </c>
      <c r="P19" s="40"/>
      <c r="Q19" s="40"/>
      <c r="R19" s="40"/>
    </row>
    <row r="20" spans="1:18" x14ac:dyDescent="0.4">
      <c r="A20" s="9">
        <v>12</v>
      </c>
      <c r="B20" s="5">
        <v>43097</v>
      </c>
      <c r="C20" s="47">
        <v>2</v>
      </c>
      <c r="D20" s="57">
        <v>1.27</v>
      </c>
      <c r="E20" s="58">
        <v>1.5</v>
      </c>
      <c r="F20" s="59">
        <v>2</v>
      </c>
      <c r="G20" s="22">
        <f t="shared" si="2"/>
        <v>127781.48242441665</v>
      </c>
      <c r="H20" s="22">
        <f t="shared" si="3"/>
        <v>125897.5447640843</v>
      </c>
      <c r="I20" s="22">
        <f t="shared" si="4"/>
        <v>118158.67089659855</v>
      </c>
      <c r="J20" s="44">
        <f t="shared" si="11"/>
        <v>3692.7506721245536</v>
      </c>
      <c r="K20" s="45">
        <f t="shared" si="12"/>
        <v>3614.2835817440468</v>
      </c>
      <c r="L20" s="46">
        <f t="shared" si="13"/>
        <v>3344.1133272622228</v>
      </c>
      <c r="M20" s="44">
        <f t="shared" si="14"/>
        <v>4689.7933535981829</v>
      </c>
      <c r="N20" s="45">
        <f t="shared" si="15"/>
        <v>5421.4253726160705</v>
      </c>
      <c r="O20" s="46">
        <f t="shared" si="16"/>
        <v>6688.2266545244456</v>
      </c>
      <c r="P20" s="40"/>
      <c r="Q20" s="40"/>
      <c r="R20" s="40"/>
    </row>
    <row r="21" spans="1:18" x14ac:dyDescent="0.4">
      <c r="A21" s="9">
        <v>13</v>
      </c>
      <c r="B21" s="5">
        <v>43185</v>
      </c>
      <c r="C21" s="47">
        <v>1</v>
      </c>
      <c r="D21" s="57">
        <v>1.27</v>
      </c>
      <c r="E21" s="58">
        <v>1.5</v>
      </c>
      <c r="F21" s="59">
        <v>2</v>
      </c>
      <c r="G21" s="22">
        <f t="shared" si="2"/>
        <v>132649.95690478693</v>
      </c>
      <c r="H21" s="22">
        <f t="shared" si="3"/>
        <v>131562.93427846811</v>
      </c>
      <c r="I21" s="22">
        <f t="shared" si="4"/>
        <v>125248.19115039446</v>
      </c>
      <c r="J21" s="44">
        <f t="shared" si="11"/>
        <v>3833.4444727324994</v>
      </c>
      <c r="K21" s="45">
        <f t="shared" si="12"/>
        <v>3776.9263429225289</v>
      </c>
      <c r="L21" s="46">
        <f t="shared" si="13"/>
        <v>3544.7601268979561</v>
      </c>
      <c r="M21" s="44">
        <f t="shared" si="14"/>
        <v>4868.4744803702743</v>
      </c>
      <c r="N21" s="45">
        <f t="shared" si="15"/>
        <v>5665.3895143837935</v>
      </c>
      <c r="O21" s="46">
        <f t="shared" si="16"/>
        <v>7089.5202537959121</v>
      </c>
      <c r="P21" s="40"/>
      <c r="Q21" s="40"/>
      <c r="R21" s="40"/>
    </row>
    <row r="22" spans="1:18" x14ac:dyDescent="0.4">
      <c r="A22" s="9">
        <v>14</v>
      </c>
      <c r="B22" s="5">
        <v>43242</v>
      </c>
      <c r="C22" s="47">
        <v>2</v>
      </c>
      <c r="D22" s="57">
        <v>1.27</v>
      </c>
      <c r="E22" s="58">
        <v>1.5</v>
      </c>
      <c r="F22" s="59">
        <v>2</v>
      </c>
      <c r="G22" s="22">
        <f t="shared" si="2"/>
        <v>137703.92026285932</v>
      </c>
      <c r="H22" s="22">
        <f t="shared" si="3"/>
        <v>137483.26632099916</v>
      </c>
      <c r="I22" s="22">
        <f t="shared" si="4"/>
        <v>132763.08261941813</v>
      </c>
      <c r="J22" s="44">
        <f t="shared" si="11"/>
        <v>3979.4987071436076</v>
      </c>
      <c r="K22" s="45">
        <f t="shared" si="12"/>
        <v>3946.8880283540429</v>
      </c>
      <c r="L22" s="46">
        <f t="shared" si="13"/>
        <v>3757.4457345118335</v>
      </c>
      <c r="M22" s="44">
        <f t="shared" si="14"/>
        <v>5053.9633580723821</v>
      </c>
      <c r="N22" s="45">
        <f t="shared" si="15"/>
        <v>5920.3320425310649</v>
      </c>
      <c r="O22" s="46">
        <f t="shared" si="16"/>
        <v>7514.891469023667</v>
      </c>
      <c r="P22" s="40"/>
      <c r="Q22" s="40"/>
      <c r="R22" s="40"/>
    </row>
    <row r="23" spans="1:18" x14ac:dyDescent="0.4">
      <c r="A23" s="9">
        <v>15</v>
      </c>
      <c r="B23" s="5">
        <v>43390</v>
      </c>
      <c r="C23" s="47">
        <v>1</v>
      </c>
      <c r="D23" s="57">
        <v>-1</v>
      </c>
      <c r="E23" s="58">
        <v>-1</v>
      </c>
      <c r="F23" s="80">
        <v>-1</v>
      </c>
      <c r="G23" s="22">
        <f t="shared" si="2"/>
        <v>133572.80265497355</v>
      </c>
      <c r="H23" s="22">
        <f t="shared" si="3"/>
        <v>133358.76833136918</v>
      </c>
      <c r="I23" s="22">
        <f t="shared" si="4"/>
        <v>128780.19014083559</v>
      </c>
      <c r="J23" s="44">
        <f t="shared" si="11"/>
        <v>4131.1176078857798</v>
      </c>
      <c r="K23" s="45">
        <f t="shared" si="12"/>
        <v>4124.4979896299747</v>
      </c>
      <c r="L23" s="46">
        <f t="shared" si="13"/>
        <v>3982.8924785825438</v>
      </c>
      <c r="M23" s="44">
        <f t="shared" si="14"/>
        <v>-4131.1176078857798</v>
      </c>
      <c r="N23" s="45">
        <f t="shared" si="15"/>
        <v>-4124.4979896299747</v>
      </c>
      <c r="O23" s="46">
        <f t="shared" si="16"/>
        <v>-3982.8924785825438</v>
      </c>
      <c r="P23" s="40"/>
      <c r="Q23" s="40"/>
      <c r="R23" s="40"/>
    </row>
    <row r="24" spans="1:18" x14ac:dyDescent="0.4">
      <c r="A24" s="9">
        <v>16</v>
      </c>
      <c r="B24" s="5">
        <v>43418</v>
      </c>
      <c r="C24" s="47">
        <v>2</v>
      </c>
      <c r="D24" s="57">
        <v>1.27</v>
      </c>
      <c r="E24" s="58">
        <v>1.5</v>
      </c>
      <c r="F24" s="59">
        <v>2</v>
      </c>
      <c r="G24" s="22">
        <f t="shared" si="2"/>
        <v>138661.92643612804</v>
      </c>
      <c r="H24" s="22">
        <f t="shared" si="3"/>
        <v>139359.91290628081</v>
      </c>
      <c r="I24" s="22">
        <f t="shared" si="4"/>
        <v>136507.00154928572</v>
      </c>
      <c r="J24" s="44">
        <f t="shared" si="11"/>
        <v>4007.1840796492065</v>
      </c>
      <c r="K24" s="45">
        <f t="shared" si="12"/>
        <v>4000.7630499410752</v>
      </c>
      <c r="L24" s="46">
        <f t="shared" si="13"/>
        <v>3863.4057042250674</v>
      </c>
      <c r="M24" s="44">
        <f t="shared" si="14"/>
        <v>5089.1237811544925</v>
      </c>
      <c r="N24" s="45">
        <f t="shared" si="15"/>
        <v>6001.1445749116128</v>
      </c>
      <c r="O24" s="46">
        <f t="shared" si="16"/>
        <v>7726.8114084501349</v>
      </c>
      <c r="P24" s="40"/>
      <c r="Q24" s="40"/>
      <c r="R24" s="40"/>
    </row>
    <row r="25" spans="1:18" x14ac:dyDescent="0.4">
      <c r="A25" s="9">
        <v>17</v>
      </c>
      <c r="B25" s="5">
        <v>43451</v>
      </c>
      <c r="C25" s="47">
        <v>2</v>
      </c>
      <c r="D25" s="57">
        <v>1.27</v>
      </c>
      <c r="E25" s="58">
        <v>1.5</v>
      </c>
      <c r="F25" s="59">
        <v>2</v>
      </c>
      <c r="G25" s="22">
        <f t="shared" si="2"/>
        <v>143944.94583334451</v>
      </c>
      <c r="H25" s="22">
        <f t="shared" si="3"/>
        <v>145631.10898706343</v>
      </c>
      <c r="I25" s="22">
        <f t="shared" si="4"/>
        <v>144697.42164224287</v>
      </c>
      <c r="J25" s="44">
        <f t="shared" si="11"/>
        <v>4159.857793083841</v>
      </c>
      <c r="K25" s="45">
        <f t="shared" si="12"/>
        <v>4180.7973871884242</v>
      </c>
      <c r="L25" s="46">
        <f t="shared" si="13"/>
        <v>4095.2100464785713</v>
      </c>
      <c r="M25" s="44">
        <f t="shared" si="14"/>
        <v>5283.019397216478</v>
      </c>
      <c r="N25" s="45">
        <f t="shared" si="15"/>
        <v>6271.1960807826363</v>
      </c>
      <c r="O25" s="46">
        <f t="shared" si="16"/>
        <v>8190.4200929571425</v>
      </c>
      <c r="P25" s="40"/>
      <c r="Q25" s="40"/>
      <c r="R25" s="40"/>
    </row>
    <row r="26" spans="1:18" x14ac:dyDescent="0.4">
      <c r="A26" s="9">
        <v>18</v>
      </c>
      <c r="B26" s="5">
        <v>43489</v>
      </c>
      <c r="C26" s="47">
        <v>2</v>
      </c>
      <c r="D26" s="57">
        <v>1.25</v>
      </c>
      <c r="E26" s="58">
        <v>1.5</v>
      </c>
      <c r="F26" s="59">
        <v>-1</v>
      </c>
      <c r="G26" s="22">
        <f t="shared" si="2"/>
        <v>149342.88130209493</v>
      </c>
      <c r="H26" s="22">
        <f t="shared" si="3"/>
        <v>152184.50889148129</v>
      </c>
      <c r="I26" s="22">
        <f t="shared" si="4"/>
        <v>140356.4989929756</v>
      </c>
      <c r="J26" s="44">
        <f t="shared" si="11"/>
        <v>4318.3483750003352</v>
      </c>
      <c r="K26" s="45">
        <f t="shared" si="12"/>
        <v>4368.9332696119027</v>
      </c>
      <c r="L26" s="46">
        <f t="shared" si="13"/>
        <v>4340.922649267286</v>
      </c>
      <c r="M26" s="44">
        <f t="shared" si="14"/>
        <v>5397.9354687504192</v>
      </c>
      <c r="N26" s="45">
        <f t="shared" si="15"/>
        <v>6553.3999044178545</v>
      </c>
      <c r="O26" s="46">
        <f t="shared" si="16"/>
        <v>-4340.922649267286</v>
      </c>
      <c r="P26" s="40"/>
      <c r="Q26" s="40"/>
      <c r="R26" s="40"/>
    </row>
    <row r="27" spans="1:18" x14ac:dyDescent="0.4">
      <c r="A27" s="9">
        <v>19</v>
      </c>
      <c r="B27" s="5">
        <v>43530</v>
      </c>
      <c r="C27" s="47">
        <v>2</v>
      </c>
      <c r="D27" s="57">
        <v>1.25</v>
      </c>
      <c r="E27" s="58">
        <v>1.5</v>
      </c>
      <c r="F27" s="59">
        <v>2</v>
      </c>
      <c r="G27" s="22">
        <f t="shared" si="2"/>
        <v>154943.23935092348</v>
      </c>
      <c r="H27" s="22">
        <f t="shared" si="3"/>
        <v>159032.81179159795</v>
      </c>
      <c r="I27" s="22">
        <f t="shared" si="4"/>
        <v>148777.88893255414</v>
      </c>
      <c r="J27" s="44">
        <f t="shared" si="11"/>
        <v>4480.2864390628474</v>
      </c>
      <c r="K27" s="45">
        <f t="shared" si="12"/>
        <v>4565.5352667444386</v>
      </c>
      <c r="L27" s="46">
        <f t="shared" si="13"/>
        <v>4210.6949697892678</v>
      </c>
      <c r="M27" s="44">
        <f t="shared" si="14"/>
        <v>5600.3580488285588</v>
      </c>
      <c r="N27" s="45">
        <f t="shared" si="15"/>
        <v>6848.3029001166578</v>
      </c>
      <c r="O27" s="46">
        <f t="shared" si="16"/>
        <v>8421.3899395785356</v>
      </c>
      <c r="P27" s="40"/>
      <c r="Q27" s="40"/>
      <c r="R27" s="40"/>
    </row>
    <row r="28" spans="1:18" x14ac:dyDescent="0.4">
      <c r="A28" s="9">
        <v>20</v>
      </c>
      <c r="B28" s="5">
        <v>43563</v>
      </c>
      <c r="C28" s="47">
        <v>2</v>
      </c>
      <c r="D28" s="57">
        <v>1.25</v>
      </c>
      <c r="E28" s="58">
        <v>1.5</v>
      </c>
      <c r="F28" s="59">
        <v>2</v>
      </c>
      <c r="G28" s="22">
        <f t="shared" si="2"/>
        <v>160753.61082658311</v>
      </c>
      <c r="H28" s="22">
        <f t="shared" si="3"/>
        <v>166189.28832221986</v>
      </c>
      <c r="I28" s="22">
        <f t="shared" si="4"/>
        <v>157704.56226850738</v>
      </c>
      <c r="J28" s="44">
        <f t="shared" si="11"/>
        <v>4648.2971805277039</v>
      </c>
      <c r="K28" s="45">
        <f t="shared" si="12"/>
        <v>4770.9843537479383</v>
      </c>
      <c r="L28" s="46">
        <f t="shared" si="13"/>
        <v>4463.3366679766241</v>
      </c>
      <c r="M28" s="44">
        <f t="shared" si="14"/>
        <v>5810.3714756596301</v>
      </c>
      <c r="N28" s="45">
        <f t="shared" si="15"/>
        <v>7156.4765306219069</v>
      </c>
      <c r="O28" s="46">
        <f t="shared" si="16"/>
        <v>8926.6733359532482</v>
      </c>
      <c r="P28" s="40"/>
      <c r="Q28" s="40"/>
      <c r="R28" s="40"/>
    </row>
    <row r="29" spans="1:18" x14ac:dyDescent="0.4">
      <c r="A29" s="9">
        <v>21</v>
      </c>
      <c r="B29" s="5">
        <v>43607</v>
      </c>
      <c r="C29" s="47">
        <v>2</v>
      </c>
      <c r="D29" s="57">
        <v>1.25</v>
      </c>
      <c r="E29" s="58">
        <v>1.5</v>
      </c>
      <c r="F29" s="80">
        <v>2</v>
      </c>
      <c r="G29" s="22">
        <f t="shared" si="2"/>
        <v>166781.87123257999</v>
      </c>
      <c r="H29" s="22">
        <f t="shared" si="3"/>
        <v>173667.80629671976</v>
      </c>
      <c r="I29" s="22">
        <f t="shared" si="4"/>
        <v>167166.83600461783</v>
      </c>
      <c r="J29" s="44">
        <f t="shared" si="11"/>
        <v>4822.608324797493</v>
      </c>
      <c r="K29" s="45">
        <f t="shared" si="12"/>
        <v>4985.6786496665954</v>
      </c>
      <c r="L29" s="46">
        <f t="shared" si="13"/>
        <v>4731.1368680552214</v>
      </c>
      <c r="M29" s="44">
        <f t="shared" si="14"/>
        <v>6028.2604059968662</v>
      </c>
      <c r="N29" s="45">
        <f t="shared" si="15"/>
        <v>7478.5179744998932</v>
      </c>
      <c r="O29" s="46">
        <f t="shared" si="16"/>
        <v>9462.2737361104428</v>
      </c>
      <c r="P29" s="40"/>
      <c r="Q29" s="40"/>
      <c r="R29" s="40"/>
    </row>
    <row r="30" spans="1:18" x14ac:dyDescent="0.4">
      <c r="A30" s="9">
        <v>22</v>
      </c>
      <c r="B30" s="5">
        <v>43637</v>
      </c>
      <c r="C30" s="47">
        <v>1</v>
      </c>
      <c r="D30" s="57">
        <v>1.25</v>
      </c>
      <c r="E30" s="58">
        <v>1.5</v>
      </c>
      <c r="F30" s="80">
        <v>-1</v>
      </c>
      <c r="G30" s="22">
        <f t="shared" si="2"/>
        <v>173036.19140380173</v>
      </c>
      <c r="H30" s="22">
        <f t="shared" si="3"/>
        <v>181482.85758007216</v>
      </c>
      <c r="I30" s="22">
        <f t="shared" si="4"/>
        <v>162151.83092447929</v>
      </c>
      <c r="J30" s="44">
        <f t="shared" si="11"/>
        <v>5003.4561369773992</v>
      </c>
      <c r="K30" s="45">
        <f t="shared" si="12"/>
        <v>5210.0341889015926</v>
      </c>
      <c r="L30" s="46">
        <f t="shared" si="13"/>
        <v>5015.005080138535</v>
      </c>
      <c r="M30" s="44">
        <f t="shared" si="14"/>
        <v>6254.3201712217488</v>
      </c>
      <c r="N30" s="45">
        <f t="shared" si="15"/>
        <v>7815.051283352389</v>
      </c>
      <c r="O30" s="46">
        <f t="shared" si="16"/>
        <v>-5015.005080138535</v>
      </c>
      <c r="P30" s="40"/>
      <c r="Q30" s="40"/>
      <c r="R30" s="40"/>
    </row>
    <row r="31" spans="1:18" x14ac:dyDescent="0.4">
      <c r="A31" s="9">
        <v>23</v>
      </c>
      <c r="B31" s="5">
        <v>43727</v>
      </c>
      <c r="C31" s="47">
        <v>2</v>
      </c>
      <c r="D31" s="57">
        <v>1.27</v>
      </c>
      <c r="E31" s="58">
        <v>1.5</v>
      </c>
      <c r="F31" s="59">
        <v>2</v>
      </c>
      <c r="G31" s="22">
        <f t="shared" si="2"/>
        <v>179628.87029628656</v>
      </c>
      <c r="H31" s="22">
        <f t="shared" si="3"/>
        <v>189649.58617117541</v>
      </c>
      <c r="I31" s="22">
        <f t="shared" si="4"/>
        <v>171880.94077994805</v>
      </c>
      <c r="J31" s="44">
        <f t="shared" si="11"/>
        <v>5191.0857421140518</v>
      </c>
      <c r="K31" s="45">
        <f t="shared" si="12"/>
        <v>5444.4857274021642</v>
      </c>
      <c r="L31" s="46">
        <f t="shared" si="13"/>
        <v>4864.5549277343789</v>
      </c>
      <c r="M31" s="44">
        <f t="shared" si="14"/>
        <v>6592.6788924848461</v>
      </c>
      <c r="N31" s="45">
        <f t="shared" si="15"/>
        <v>8166.7285911032468</v>
      </c>
      <c r="O31" s="46">
        <f t="shared" si="16"/>
        <v>9729.1098554687578</v>
      </c>
      <c r="P31" s="40"/>
      <c r="Q31" s="40"/>
      <c r="R31" s="40"/>
    </row>
    <row r="32" spans="1:18" x14ac:dyDescent="0.4">
      <c r="A32" s="9">
        <v>24</v>
      </c>
      <c r="B32" s="5">
        <v>43752</v>
      </c>
      <c r="C32" s="47">
        <v>1</v>
      </c>
      <c r="D32" s="57">
        <v>1.27</v>
      </c>
      <c r="E32" s="58">
        <v>1.5</v>
      </c>
      <c r="F32" s="59">
        <v>2</v>
      </c>
      <c r="G32" s="22">
        <f t="shared" si="2"/>
        <v>186472.73025457509</v>
      </c>
      <c r="H32" s="22">
        <f t="shared" si="3"/>
        <v>198183.81754887832</v>
      </c>
      <c r="I32" s="22">
        <f t="shared" si="4"/>
        <v>182193.79722674494</v>
      </c>
      <c r="J32" s="44">
        <f t="shared" si="11"/>
        <v>5388.8661088885965</v>
      </c>
      <c r="K32" s="45">
        <f t="shared" si="12"/>
        <v>5689.4875851352617</v>
      </c>
      <c r="L32" s="46">
        <f t="shared" si="13"/>
        <v>5156.4282233984413</v>
      </c>
      <c r="M32" s="44">
        <f t="shared" si="14"/>
        <v>6843.8599582885181</v>
      </c>
      <c r="N32" s="45">
        <f t="shared" si="15"/>
        <v>8534.2313777028921</v>
      </c>
      <c r="O32" s="46">
        <f t="shared" si="16"/>
        <v>10312.856446796883</v>
      </c>
      <c r="P32" s="40"/>
      <c r="Q32" s="40"/>
      <c r="R32" s="40"/>
    </row>
    <row r="33" spans="1:18" x14ac:dyDescent="0.4">
      <c r="A33" s="9">
        <v>25</v>
      </c>
      <c r="B33" s="5">
        <v>43760</v>
      </c>
      <c r="C33" s="47">
        <v>2</v>
      </c>
      <c r="D33" s="57">
        <v>-1</v>
      </c>
      <c r="E33" s="58">
        <v>-1</v>
      </c>
      <c r="F33" s="59">
        <v>-1</v>
      </c>
      <c r="G33" s="22">
        <f t="shared" si="2"/>
        <v>180878.54834693784</v>
      </c>
      <c r="H33" s="22">
        <f t="shared" si="3"/>
        <v>192238.30302241197</v>
      </c>
      <c r="I33" s="22">
        <f t="shared" si="4"/>
        <v>176727.98330994259</v>
      </c>
      <c r="J33" s="44">
        <f t="shared" si="11"/>
        <v>5594.1819076372522</v>
      </c>
      <c r="K33" s="45">
        <f t="shared" si="12"/>
        <v>5945.5145264663497</v>
      </c>
      <c r="L33" s="46">
        <f t="shared" si="13"/>
        <v>5465.8139168023481</v>
      </c>
      <c r="M33" s="44">
        <f t="shared" si="14"/>
        <v>-5594.1819076372522</v>
      </c>
      <c r="N33" s="45">
        <f t="shared" si="15"/>
        <v>-5945.5145264663497</v>
      </c>
      <c r="O33" s="46">
        <f t="shared" si="16"/>
        <v>-5465.8139168023481</v>
      </c>
      <c r="P33" s="40"/>
      <c r="Q33" s="40"/>
      <c r="R33" s="40"/>
    </row>
    <row r="34" spans="1:18" x14ac:dyDescent="0.4">
      <c r="A34" s="9">
        <v>26</v>
      </c>
      <c r="B34" s="5">
        <v>43777</v>
      </c>
      <c r="C34" s="47">
        <v>2</v>
      </c>
      <c r="D34" s="57">
        <v>1.27</v>
      </c>
      <c r="E34" s="58">
        <v>1.5</v>
      </c>
      <c r="F34" s="80">
        <v>2</v>
      </c>
      <c r="G34" s="22">
        <f t="shared" si="2"/>
        <v>187770.02103895618</v>
      </c>
      <c r="H34" s="22">
        <f t="shared" si="3"/>
        <v>200889.02665842051</v>
      </c>
      <c r="I34" s="22">
        <f t="shared" si="4"/>
        <v>187331.66230853915</v>
      </c>
      <c r="J34" s="44">
        <f t="shared" si="11"/>
        <v>5426.3564504081351</v>
      </c>
      <c r="K34" s="45">
        <f t="shared" si="12"/>
        <v>5767.1490906723593</v>
      </c>
      <c r="L34" s="46">
        <f t="shared" si="13"/>
        <v>5301.8394992982776</v>
      </c>
      <c r="M34" s="44">
        <f t="shared" si="14"/>
        <v>6891.4726920183321</v>
      </c>
      <c r="N34" s="45">
        <f t="shared" si="15"/>
        <v>8650.723636008539</v>
      </c>
      <c r="O34" s="46">
        <f t="shared" si="16"/>
        <v>10603.678998596555</v>
      </c>
      <c r="P34" s="40"/>
      <c r="Q34" s="40"/>
      <c r="R34" s="40"/>
    </row>
    <row r="35" spans="1:18" x14ac:dyDescent="0.4">
      <c r="A35" s="9">
        <v>27</v>
      </c>
      <c r="B35" s="5">
        <v>43809</v>
      </c>
      <c r="C35" s="47">
        <v>1</v>
      </c>
      <c r="D35" s="57">
        <v>-1</v>
      </c>
      <c r="E35" s="58">
        <v>-1</v>
      </c>
      <c r="F35" s="80">
        <v>-1</v>
      </c>
      <c r="G35" s="22">
        <f t="shared" si="2"/>
        <v>182136.92040778749</v>
      </c>
      <c r="H35" s="22">
        <f t="shared" si="3"/>
        <v>194862.3558586679</v>
      </c>
      <c r="I35" s="22">
        <f t="shared" si="4"/>
        <v>181711.71243928297</v>
      </c>
      <c r="J35" s="44">
        <f t="shared" si="11"/>
        <v>5633.1006311686851</v>
      </c>
      <c r="K35" s="45">
        <f t="shared" si="12"/>
        <v>6026.6707997526155</v>
      </c>
      <c r="L35" s="46">
        <f t="shared" si="13"/>
        <v>5619.9498692561738</v>
      </c>
      <c r="M35" s="44">
        <f t="shared" si="14"/>
        <v>-5633.1006311686851</v>
      </c>
      <c r="N35" s="45">
        <f t="shared" si="15"/>
        <v>-6026.6707997526155</v>
      </c>
      <c r="O35" s="46">
        <f t="shared" si="16"/>
        <v>-5619.9498692561738</v>
      </c>
      <c r="P35" s="40"/>
      <c r="Q35" s="40"/>
      <c r="R35" s="40"/>
    </row>
    <row r="36" spans="1:18" x14ac:dyDescent="0.4">
      <c r="A36" s="9">
        <v>28</v>
      </c>
      <c r="B36" s="5">
        <v>43840</v>
      </c>
      <c r="C36" s="47">
        <v>2</v>
      </c>
      <c r="D36" s="57">
        <v>1.27</v>
      </c>
      <c r="E36" s="58">
        <v>1.5</v>
      </c>
      <c r="F36" s="59">
        <v>2</v>
      </c>
      <c r="G36" s="22">
        <f t="shared" si="2"/>
        <v>189076.33707532421</v>
      </c>
      <c r="H36" s="22">
        <f t="shared" si="3"/>
        <v>203631.16187230794</v>
      </c>
      <c r="I36" s="22">
        <f t="shared" si="4"/>
        <v>192614.41518563995</v>
      </c>
      <c r="J36" s="44">
        <f t="shared" si="11"/>
        <v>5464.1076122336244</v>
      </c>
      <c r="K36" s="45">
        <f t="shared" si="12"/>
        <v>5845.8706757600366</v>
      </c>
      <c r="L36" s="46">
        <f t="shared" si="13"/>
        <v>5451.3513731784888</v>
      </c>
      <c r="M36" s="44">
        <f t="shared" si="14"/>
        <v>6939.4166675367032</v>
      </c>
      <c r="N36" s="45">
        <f t="shared" si="15"/>
        <v>8768.8060136400545</v>
      </c>
      <c r="O36" s="46">
        <f t="shared" si="16"/>
        <v>10902.702746356978</v>
      </c>
      <c r="P36" s="40"/>
      <c r="Q36" s="40"/>
      <c r="R36" s="40"/>
    </row>
    <row r="37" spans="1:18" x14ac:dyDescent="0.4">
      <c r="A37" s="9">
        <v>29</v>
      </c>
      <c r="B37" s="5">
        <v>43864</v>
      </c>
      <c r="C37" s="47">
        <v>1</v>
      </c>
      <c r="D37" s="57">
        <v>1.27</v>
      </c>
      <c r="E37" s="58">
        <v>1.5</v>
      </c>
      <c r="F37" s="59">
        <v>2</v>
      </c>
      <c r="G37" s="22">
        <f t="shared" si="2"/>
        <v>196280.14551789407</v>
      </c>
      <c r="H37" s="22">
        <f t="shared" si="3"/>
        <v>212794.5641565618</v>
      </c>
      <c r="I37" s="22">
        <f t="shared" si="4"/>
        <v>204171.28009677836</v>
      </c>
      <c r="J37" s="44">
        <f t="shared" si="11"/>
        <v>5672.2901122597259</v>
      </c>
      <c r="K37" s="45">
        <f t="shared" si="12"/>
        <v>6108.9348561692377</v>
      </c>
      <c r="L37" s="46">
        <f t="shared" si="13"/>
        <v>5778.4324555691983</v>
      </c>
      <c r="M37" s="44">
        <f t="shared" si="14"/>
        <v>7203.8084425698516</v>
      </c>
      <c r="N37" s="45">
        <f t="shared" si="15"/>
        <v>9163.4022842538561</v>
      </c>
      <c r="O37" s="46">
        <f t="shared" si="16"/>
        <v>11556.864911138397</v>
      </c>
      <c r="P37" s="40"/>
      <c r="Q37" s="40"/>
      <c r="R37" s="40"/>
    </row>
    <row r="38" spans="1:18" x14ac:dyDescent="0.4">
      <c r="A38" s="9">
        <v>30</v>
      </c>
      <c r="B38" s="5">
        <v>43882</v>
      </c>
      <c r="C38" s="47">
        <v>1</v>
      </c>
      <c r="D38" s="57">
        <v>1.27</v>
      </c>
      <c r="E38" s="58">
        <v>1.5</v>
      </c>
      <c r="F38" s="59">
        <v>2</v>
      </c>
      <c r="G38" s="22">
        <f t="shared" si="2"/>
        <v>203758.41906212582</v>
      </c>
      <c r="H38" s="22">
        <f t="shared" si="3"/>
        <v>222370.31954360707</v>
      </c>
      <c r="I38" s="22">
        <f t="shared" si="4"/>
        <v>216421.55690258506</v>
      </c>
      <c r="J38" s="44">
        <f t="shared" si="11"/>
        <v>5888.4043655368214</v>
      </c>
      <c r="K38" s="45">
        <f t="shared" si="12"/>
        <v>6383.8369246968541</v>
      </c>
      <c r="L38" s="46">
        <f t="shared" si="13"/>
        <v>6125.1384029033507</v>
      </c>
      <c r="M38" s="44">
        <f t="shared" si="14"/>
        <v>7478.2735442317635</v>
      </c>
      <c r="N38" s="45">
        <f t="shared" si="15"/>
        <v>9575.7553870452812</v>
      </c>
      <c r="O38" s="46">
        <f t="shared" si="16"/>
        <v>12250.276805806701</v>
      </c>
      <c r="P38" s="40"/>
      <c r="Q38" s="40"/>
      <c r="R38" s="40"/>
    </row>
    <row r="39" spans="1:18" x14ac:dyDescent="0.4">
      <c r="A39" s="9">
        <v>31</v>
      </c>
      <c r="B39" s="5">
        <v>43900</v>
      </c>
      <c r="C39" s="47">
        <v>1</v>
      </c>
      <c r="D39" s="57">
        <v>1.27</v>
      </c>
      <c r="E39" s="60">
        <v>1.5</v>
      </c>
      <c r="F39" s="59">
        <v>2</v>
      </c>
      <c r="G39" s="22">
        <f t="shared" si="2"/>
        <v>211521.61482839281</v>
      </c>
      <c r="H39" s="22">
        <f t="shared" si="3"/>
        <v>232376.98392306938</v>
      </c>
      <c r="I39" s="22">
        <f t="shared" si="4"/>
        <v>229406.85031674016</v>
      </c>
      <c r="J39" s="44">
        <f t="shared" si="11"/>
        <v>6112.7525718637744</v>
      </c>
      <c r="K39" s="45">
        <f t="shared" si="12"/>
        <v>6671.1095863082119</v>
      </c>
      <c r="L39" s="46">
        <f t="shared" si="13"/>
        <v>6492.6467070775516</v>
      </c>
      <c r="M39" s="44">
        <f t="shared" si="14"/>
        <v>7763.1957662669938</v>
      </c>
      <c r="N39" s="45">
        <f t="shared" si="15"/>
        <v>10006.664379462318</v>
      </c>
      <c r="O39" s="46">
        <f t="shared" si="16"/>
        <v>12985.293414155103</v>
      </c>
      <c r="P39" s="40"/>
      <c r="Q39" s="40"/>
      <c r="R39" s="40"/>
    </row>
    <row r="40" spans="1:18" x14ac:dyDescent="0.4">
      <c r="A40" s="9">
        <v>32</v>
      </c>
      <c r="B40" s="5">
        <v>43907</v>
      </c>
      <c r="C40" s="47">
        <v>1</v>
      </c>
      <c r="D40" s="57">
        <v>1.27</v>
      </c>
      <c r="E40" s="60">
        <v>1.5</v>
      </c>
      <c r="F40" s="59">
        <v>2</v>
      </c>
      <c r="G40" s="22">
        <f t="shared" si="2"/>
        <v>219580.58835335457</v>
      </c>
      <c r="H40" s="22">
        <f t="shared" si="3"/>
        <v>242833.94819960749</v>
      </c>
      <c r="I40" s="22">
        <f t="shared" si="4"/>
        <v>243171.26133574458</v>
      </c>
      <c r="J40" s="44">
        <f t="shared" si="11"/>
        <v>6345.648444851784</v>
      </c>
      <c r="K40" s="45">
        <f t="shared" si="12"/>
        <v>6971.3095176920806</v>
      </c>
      <c r="L40" s="46">
        <f t="shared" si="13"/>
        <v>6882.2055095022051</v>
      </c>
      <c r="M40" s="44">
        <f t="shared" si="14"/>
        <v>8058.9735249617661</v>
      </c>
      <c r="N40" s="45">
        <f t="shared" si="15"/>
        <v>10456.964276538121</v>
      </c>
      <c r="O40" s="46">
        <f t="shared" si="16"/>
        <v>13764.41101900441</v>
      </c>
      <c r="P40" s="40"/>
      <c r="Q40" s="40"/>
      <c r="R40" s="40"/>
    </row>
    <row r="41" spans="1:18" x14ac:dyDescent="0.4">
      <c r="A41" s="9">
        <v>33</v>
      </c>
      <c r="B41" s="5">
        <v>43924</v>
      </c>
      <c r="C41" s="47">
        <v>1</v>
      </c>
      <c r="D41" s="57">
        <v>-1</v>
      </c>
      <c r="E41" s="60">
        <v>-1</v>
      </c>
      <c r="F41" s="80">
        <v>-1</v>
      </c>
      <c r="G41" s="22">
        <f t="shared" si="2"/>
        <v>212993.17070275394</v>
      </c>
      <c r="H41" s="22">
        <f t="shared" si="3"/>
        <v>235548.92975361928</v>
      </c>
      <c r="I41" s="22">
        <f t="shared" si="4"/>
        <v>235876.12349567225</v>
      </c>
      <c r="J41" s="44">
        <f t="shared" si="11"/>
        <v>6587.417650600637</v>
      </c>
      <c r="K41" s="45">
        <f t="shared" si="12"/>
        <v>7285.0184459882248</v>
      </c>
      <c r="L41" s="46">
        <f t="shared" si="13"/>
        <v>7295.137840072337</v>
      </c>
      <c r="M41" s="44">
        <f t="shared" si="14"/>
        <v>-6587.417650600637</v>
      </c>
      <c r="N41" s="45">
        <f t="shared" si="15"/>
        <v>-7285.0184459882248</v>
      </c>
      <c r="O41" s="46">
        <f t="shared" si="16"/>
        <v>-7295.137840072337</v>
      </c>
      <c r="P41" s="40"/>
      <c r="Q41" s="40"/>
      <c r="R41" s="40"/>
    </row>
    <row r="42" spans="1:18" x14ac:dyDescent="0.4">
      <c r="A42" s="9">
        <v>34</v>
      </c>
      <c r="B42" s="5">
        <v>43951</v>
      </c>
      <c r="C42" s="47">
        <v>1</v>
      </c>
      <c r="D42" s="57">
        <v>1.27</v>
      </c>
      <c r="E42" s="60">
        <v>-1</v>
      </c>
      <c r="F42" s="80">
        <v>-1</v>
      </c>
      <c r="G42" s="22">
        <f t="shared" si="2"/>
        <v>221108.21050652885</v>
      </c>
      <c r="H42" s="22">
        <f t="shared" si="3"/>
        <v>228482.4618610107</v>
      </c>
      <c r="I42" s="22">
        <f t="shared" si="4"/>
        <v>228799.83979080207</v>
      </c>
      <c r="J42" s="44">
        <f t="shared" si="11"/>
        <v>6389.7951210826177</v>
      </c>
      <c r="K42" s="45">
        <f t="shared" si="12"/>
        <v>7066.467892608578</v>
      </c>
      <c r="L42" s="46">
        <f t="shared" si="13"/>
        <v>7076.2837048701667</v>
      </c>
      <c r="M42" s="44">
        <f>IF(D42="","",J42*D42)</f>
        <v>8115.0398037749246</v>
      </c>
      <c r="N42" s="45">
        <f t="shared" si="15"/>
        <v>-7066.467892608578</v>
      </c>
      <c r="O42" s="46">
        <f t="shared" si="16"/>
        <v>-7076.2837048701667</v>
      </c>
      <c r="P42" s="40"/>
      <c r="Q42" s="40"/>
      <c r="R42" s="40"/>
    </row>
    <row r="43" spans="1:18" x14ac:dyDescent="0.4">
      <c r="A43" s="3">
        <v>35</v>
      </c>
      <c r="B43" s="5">
        <v>43958</v>
      </c>
      <c r="C43" s="47">
        <v>1</v>
      </c>
      <c r="D43" s="57">
        <v>1.27</v>
      </c>
      <c r="E43" s="60">
        <v>1.5</v>
      </c>
      <c r="F43" s="59">
        <v>2</v>
      </c>
      <c r="G43" s="22">
        <f>IF(D43="","",G42+M43)</f>
        <v>229532.4333268276</v>
      </c>
      <c r="H43" s="22">
        <f t="shared" ref="H43:I43" si="17">IF(E43="","",H42+N43)</f>
        <v>238764.17264475618</v>
      </c>
      <c r="I43" s="22">
        <f t="shared" si="17"/>
        <v>242527.83017825021</v>
      </c>
      <c r="J43" s="44">
        <f t="shared" si="11"/>
        <v>6633.2463151958655</v>
      </c>
      <c r="K43" s="45">
        <f t="shared" si="12"/>
        <v>6854.4738558303206</v>
      </c>
      <c r="L43" s="46">
        <f t="shared" si="13"/>
        <v>6863.9951937240621</v>
      </c>
      <c r="M43" s="44">
        <f t="shared" si="14"/>
        <v>8424.2228202987499</v>
      </c>
      <c r="N43" s="45">
        <f t="shared" si="15"/>
        <v>10281.710783745481</v>
      </c>
      <c r="O43" s="46">
        <f t="shared" si="16"/>
        <v>13727.990387448124</v>
      </c>
    </row>
    <row r="44" spans="1:18" x14ac:dyDescent="0.4">
      <c r="A44" s="9">
        <v>36</v>
      </c>
      <c r="B44" s="5">
        <v>43963</v>
      </c>
      <c r="C44" s="47">
        <v>2</v>
      </c>
      <c r="D44" s="57">
        <v>-1</v>
      </c>
      <c r="E44" s="60">
        <v>-1</v>
      </c>
      <c r="F44" s="59">
        <v>-1</v>
      </c>
      <c r="G44" s="22">
        <f t="shared" ref="G44:G58" si="18">IF(D44="","",G43+M44)</f>
        <v>222646.46032702277</v>
      </c>
      <c r="H44" s="22">
        <f t="shared" ref="H44:H58" si="19">IF(E44="","",H43+N44)</f>
        <v>231601.2474654135</v>
      </c>
      <c r="I44" s="22">
        <f t="shared" ref="I44:I58" si="20">IF(F44="","",I43+O44)</f>
        <v>235251.99527290271</v>
      </c>
      <c r="J44" s="44">
        <f>IF(G43="","",G43*0.03)</f>
        <v>6885.9729998048279</v>
      </c>
      <c r="K44" s="45">
        <f t="shared" si="12"/>
        <v>7162.9251793426856</v>
      </c>
      <c r="L44" s="46">
        <f t="shared" si="13"/>
        <v>7275.8349053475058</v>
      </c>
      <c r="M44" s="44">
        <f>IF(D44="","",J44*D44)</f>
        <v>-6885.9729998048279</v>
      </c>
      <c r="N44" s="45">
        <f t="shared" si="15"/>
        <v>-7162.9251793426856</v>
      </c>
      <c r="O44" s="46">
        <f t="shared" si="16"/>
        <v>-7275.8349053475058</v>
      </c>
    </row>
    <row r="45" spans="1:18" x14ac:dyDescent="0.4">
      <c r="A45" s="9">
        <v>37</v>
      </c>
      <c r="B45" s="5">
        <v>43999</v>
      </c>
      <c r="C45" s="47">
        <v>2</v>
      </c>
      <c r="D45" s="57">
        <v>1.27</v>
      </c>
      <c r="E45" s="58">
        <v>1.5</v>
      </c>
      <c r="F45" s="59">
        <v>2</v>
      </c>
      <c r="G45" s="22">
        <f t="shared" si="18"/>
        <v>231129.29046548234</v>
      </c>
      <c r="H45" s="22">
        <f t="shared" si="19"/>
        <v>242023.3036013571</v>
      </c>
      <c r="I45" s="22">
        <f t="shared" si="20"/>
        <v>249367.11498927689</v>
      </c>
      <c r="J45" s="44">
        <f t="shared" si="11"/>
        <v>6679.3938098106828</v>
      </c>
      <c r="K45" s="45">
        <f t="shared" si="12"/>
        <v>6948.0374239624043</v>
      </c>
      <c r="L45" s="46">
        <f t="shared" si="13"/>
        <v>7057.5598581870809</v>
      </c>
      <c r="M45" s="44">
        <f t="shared" si="14"/>
        <v>8482.830138459567</v>
      </c>
      <c r="N45" s="45">
        <f t="shared" si="15"/>
        <v>10422.056135943607</v>
      </c>
      <c r="O45" s="46">
        <f t="shared" si="16"/>
        <v>14115.119716374162</v>
      </c>
    </row>
    <row r="46" spans="1:18" x14ac:dyDescent="0.4">
      <c r="A46" s="9">
        <v>38</v>
      </c>
      <c r="B46" s="5">
        <v>44006</v>
      </c>
      <c r="C46" s="47">
        <v>1</v>
      </c>
      <c r="D46" s="57">
        <v>1.27</v>
      </c>
      <c r="E46" s="58">
        <v>1.5</v>
      </c>
      <c r="F46" s="59">
        <v>2</v>
      </c>
      <c r="G46" s="22">
        <f t="shared" si="18"/>
        <v>239935.31643221722</v>
      </c>
      <c r="H46" s="22">
        <f t="shared" si="19"/>
        <v>252914.35226341817</v>
      </c>
      <c r="I46" s="22">
        <f t="shared" si="20"/>
        <v>264329.14188863349</v>
      </c>
      <c r="J46" s="44">
        <f t="shared" si="11"/>
        <v>6933.8787139644701</v>
      </c>
      <c r="K46" s="45">
        <f t="shared" si="12"/>
        <v>7260.6991080407124</v>
      </c>
      <c r="L46" s="46">
        <f t="shared" si="13"/>
        <v>7481.0134496783066</v>
      </c>
      <c r="M46" s="44">
        <f t="shared" si="14"/>
        <v>8806.0259667348764</v>
      </c>
      <c r="N46" s="45">
        <f t="shared" si="15"/>
        <v>10891.048662061068</v>
      </c>
      <c r="O46" s="46">
        <f t="shared" si="16"/>
        <v>14962.026899356613</v>
      </c>
    </row>
    <row r="47" spans="1:18" x14ac:dyDescent="0.4">
      <c r="A47" s="9">
        <v>39</v>
      </c>
      <c r="B47" s="5">
        <v>44025</v>
      </c>
      <c r="C47" s="47">
        <v>1</v>
      </c>
      <c r="D47" s="57">
        <v>1.27</v>
      </c>
      <c r="E47" s="58">
        <v>1.5</v>
      </c>
      <c r="F47" s="59">
        <v>-1</v>
      </c>
      <c r="G47" s="22">
        <f t="shared" si="18"/>
        <v>249076.8519882847</v>
      </c>
      <c r="H47" s="22">
        <f t="shared" si="19"/>
        <v>264295.49811527197</v>
      </c>
      <c r="I47" s="22">
        <f t="shared" si="20"/>
        <v>256399.26763197448</v>
      </c>
      <c r="J47" s="44">
        <f t="shared" si="11"/>
        <v>7198.0594929665167</v>
      </c>
      <c r="K47" s="45">
        <f t="shared" si="12"/>
        <v>7587.4305679025447</v>
      </c>
      <c r="L47" s="46">
        <f t="shared" si="13"/>
        <v>7929.8742566590045</v>
      </c>
      <c r="M47" s="44">
        <f t="shared" si="14"/>
        <v>9141.5355560674761</v>
      </c>
      <c r="N47" s="45">
        <f t="shared" si="15"/>
        <v>11381.145851853817</v>
      </c>
      <c r="O47" s="46">
        <f t="shared" si="16"/>
        <v>-7929.8742566590045</v>
      </c>
    </row>
    <row r="48" spans="1:18" x14ac:dyDescent="0.4">
      <c r="A48" s="9">
        <v>40</v>
      </c>
      <c r="B48" s="5">
        <v>44034</v>
      </c>
      <c r="C48" s="47">
        <v>1</v>
      </c>
      <c r="D48" s="57">
        <v>1.27</v>
      </c>
      <c r="E48" s="58">
        <v>1.5</v>
      </c>
      <c r="F48" s="59">
        <v>-1</v>
      </c>
      <c r="G48" s="22">
        <f t="shared" si="18"/>
        <v>258566.68004903835</v>
      </c>
      <c r="H48" s="22">
        <f t="shared" si="19"/>
        <v>276188.7955304592</v>
      </c>
      <c r="I48" s="22">
        <f t="shared" si="20"/>
        <v>248707.28960301523</v>
      </c>
      <c r="J48" s="44">
        <f t="shared" si="11"/>
        <v>7472.305559648541</v>
      </c>
      <c r="K48" s="45">
        <f t="shared" si="12"/>
        <v>7928.8649434581585</v>
      </c>
      <c r="L48" s="46">
        <f t="shared" si="13"/>
        <v>7691.9780289592345</v>
      </c>
      <c r="M48" s="44">
        <f t="shared" si="14"/>
        <v>9489.8280607536472</v>
      </c>
      <c r="N48" s="45">
        <f t="shared" si="15"/>
        <v>11893.297415187237</v>
      </c>
      <c r="O48" s="46">
        <f t="shared" si="16"/>
        <v>-7691.9780289592345</v>
      </c>
    </row>
    <row r="49" spans="1:15" x14ac:dyDescent="0.4">
      <c r="A49" s="9">
        <v>41</v>
      </c>
      <c r="B49" s="5">
        <v>44063</v>
      </c>
      <c r="C49" s="47">
        <v>2</v>
      </c>
      <c r="D49" s="57">
        <v>1.27</v>
      </c>
      <c r="E49" s="58">
        <v>1.5</v>
      </c>
      <c r="F49" s="59">
        <v>2</v>
      </c>
      <c r="G49" s="22">
        <f t="shared" si="18"/>
        <v>268418.07055890671</v>
      </c>
      <c r="H49" s="22">
        <f t="shared" si="19"/>
        <v>288617.29132932989</v>
      </c>
      <c r="I49" s="22">
        <f t="shared" si="20"/>
        <v>263629.72697919613</v>
      </c>
      <c r="J49" s="44">
        <f t="shared" si="11"/>
        <v>7757.0004014711503</v>
      </c>
      <c r="K49" s="45">
        <f t="shared" si="12"/>
        <v>8285.6638659137752</v>
      </c>
      <c r="L49" s="46">
        <f t="shared" si="13"/>
        <v>7461.2186880904565</v>
      </c>
      <c r="M49" s="44">
        <f t="shared" si="14"/>
        <v>9851.3905098683608</v>
      </c>
      <c r="N49" s="45">
        <f t="shared" si="15"/>
        <v>12428.495798870663</v>
      </c>
      <c r="O49" s="46">
        <f t="shared" si="16"/>
        <v>14922.437376180913</v>
      </c>
    </row>
    <row r="50" spans="1:15" x14ac:dyDescent="0.4">
      <c r="A50" s="9">
        <v>42</v>
      </c>
      <c r="B50" s="5">
        <v>44096</v>
      </c>
      <c r="C50" s="47">
        <v>1</v>
      </c>
      <c r="D50" s="57">
        <v>1.27</v>
      </c>
      <c r="E50" s="58">
        <v>-1</v>
      </c>
      <c r="F50" s="59">
        <v>-1</v>
      </c>
      <c r="G50" s="22">
        <f t="shared" si="18"/>
        <v>278644.79904720106</v>
      </c>
      <c r="H50" s="22">
        <f t="shared" si="19"/>
        <v>279958.77258945</v>
      </c>
      <c r="I50" s="22">
        <f t="shared" si="20"/>
        <v>255720.83516982023</v>
      </c>
      <c r="J50" s="44">
        <f t="shared" si="11"/>
        <v>8052.5421167672012</v>
      </c>
      <c r="K50" s="45">
        <f t="shared" si="12"/>
        <v>8658.5187398798971</v>
      </c>
      <c r="L50" s="46">
        <f t="shared" si="13"/>
        <v>7908.8918093758839</v>
      </c>
      <c r="M50" s="44">
        <f t="shared" si="14"/>
        <v>10226.728488294346</v>
      </c>
      <c r="N50" s="45">
        <f t="shared" si="15"/>
        <v>-8658.5187398798971</v>
      </c>
      <c r="O50" s="46">
        <f t="shared" si="16"/>
        <v>-7908.8918093758839</v>
      </c>
    </row>
    <row r="51" spans="1:15" x14ac:dyDescent="0.4">
      <c r="A51" s="9">
        <v>43</v>
      </c>
      <c r="B51" s="5">
        <v>44113</v>
      </c>
      <c r="C51" s="47">
        <v>2</v>
      </c>
      <c r="D51" s="57">
        <v>1.27</v>
      </c>
      <c r="E51" s="58">
        <v>1.5</v>
      </c>
      <c r="F51" s="80">
        <v>2</v>
      </c>
      <c r="G51" s="22">
        <f t="shared" si="18"/>
        <v>289261.16589089943</v>
      </c>
      <c r="H51" s="22">
        <f t="shared" si="19"/>
        <v>292556.91735597525</v>
      </c>
      <c r="I51" s="22">
        <f t="shared" si="20"/>
        <v>271064.08528000943</v>
      </c>
      <c r="J51" s="44">
        <f t="shared" si="11"/>
        <v>8359.3439714160322</v>
      </c>
      <c r="K51" s="45">
        <f t="shared" si="12"/>
        <v>8398.7631776835005</v>
      </c>
      <c r="L51" s="46">
        <f t="shared" si="13"/>
        <v>7671.625055094607</v>
      </c>
      <c r="M51" s="44">
        <f t="shared" si="14"/>
        <v>10616.366843698361</v>
      </c>
      <c r="N51" s="45">
        <f t="shared" si="15"/>
        <v>12598.144766525251</v>
      </c>
      <c r="O51" s="46">
        <f t="shared" si="16"/>
        <v>15343.250110189214</v>
      </c>
    </row>
    <row r="52" spans="1:15" x14ac:dyDescent="0.4">
      <c r="A52" s="9">
        <v>44</v>
      </c>
      <c r="B52" s="5">
        <v>44168</v>
      </c>
      <c r="C52" s="47">
        <v>2</v>
      </c>
      <c r="D52" s="57">
        <v>1.27</v>
      </c>
      <c r="E52" s="58">
        <v>1.5</v>
      </c>
      <c r="F52" s="59">
        <v>2</v>
      </c>
      <c r="G52" s="22">
        <f t="shared" si="18"/>
        <v>300282.01631134271</v>
      </c>
      <c r="H52" s="22">
        <f t="shared" si="19"/>
        <v>305721.97863699414</v>
      </c>
      <c r="I52" s="22">
        <f t="shared" si="20"/>
        <v>287327.93039681</v>
      </c>
      <c r="J52" s="44">
        <f t="shared" si="11"/>
        <v>8677.8349767269829</v>
      </c>
      <c r="K52" s="45">
        <f t="shared" si="12"/>
        <v>8776.7075206792579</v>
      </c>
      <c r="L52" s="46">
        <f t="shared" si="13"/>
        <v>8131.9225584002825</v>
      </c>
      <c r="M52" s="44">
        <f t="shared" si="14"/>
        <v>11020.850420443268</v>
      </c>
      <c r="N52" s="45">
        <f t="shared" si="15"/>
        <v>13165.061281018887</v>
      </c>
      <c r="O52" s="46">
        <f t="shared" si="16"/>
        <v>16263.845116800565</v>
      </c>
    </row>
    <row r="53" spans="1:15" x14ac:dyDescent="0.4">
      <c r="A53" s="9">
        <v>45</v>
      </c>
      <c r="B53" s="5">
        <v>44183</v>
      </c>
      <c r="C53" s="47">
        <v>1</v>
      </c>
      <c r="D53" s="57">
        <v>1.27</v>
      </c>
      <c r="E53" s="58">
        <v>1.5</v>
      </c>
      <c r="F53" s="59">
        <v>2</v>
      </c>
      <c r="G53" s="22">
        <f t="shared" si="18"/>
        <v>311722.76113280485</v>
      </c>
      <c r="H53" s="22">
        <f t="shared" si="19"/>
        <v>319479.46767565887</v>
      </c>
      <c r="I53" s="22">
        <f t="shared" si="20"/>
        <v>304567.60622061859</v>
      </c>
      <c r="J53" s="44">
        <f t="shared" si="11"/>
        <v>9008.4604893402811</v>
      </c>
      <c r="K53" s="45">
        <f t="shared" si="12"/>
        <v>9171.6593591098244</v>
      </c>
      <c r="L53" s="46">
        <f t="shared" si="13"/>
        <v>8619.8379119043002</v>
      </c>
      <c r="M53" s="44">
        <f t="shared" si="14"/>
        <v>11440.744821462156</v>
      </c>
      <c r="N53" s="45">
        <f t="shared" si="15"/>
        <v>13757.489038664737</v>
      </c>
      <c r="O53" s="46">
        <f t="shared" si="16"/>
        <v>17239.6758238086</v>
      </c>
    </row>
    <row r="54" spans="1:15" x14ac:dyDescent="0.4">
      <c r="A54" s="9">
        <v>46</v>
      </c>
      <c r="B54" s="5">
        <v>44218</v>
      </c>
      <c r="C54" s="47">
        <v>1</v>
      </c>
      <c r="D54" s="57">
        <v>1.27</v>
      </c>
      <c r="E54" s="58">
        <v>1.5</v>
      </c>
      <c r="F54" s="59">
        <v>2</v>
      </c>
      <c r="G54" s="22">
        <f t="shared" si="18"/>
        <v>323599.39833196474</v>
      </c>
      <c r="H54" s="22">
        <f t="shared" si="19"/>
        <v>333856.04372106353</v>
      </c>
      <c r="I54" s="22">
        <f t="shared" si="20"/>
        <v>322841.6625938557</v>
      </c>
      <c r="J54" s="44">
        <f t="shared" si="11"/>
        <v>9351.682833984145</v>
      </c>
      <c r="K54" s="45">
        <f t="shared" si="12"/>
        <v>9584.3840302697663</v>
      </c>
      <c r="L54" s="46">
        <f t="shared" si="13"/>
        <v>9137.0281866185578</v>
      </c>
      <c r="M54" s="44">
        <f t="shared" si="14"/>
        <v>11876.637199159864</v>
      </c>
      <c r="N54" s="45">
        <f t="shared" si="15"/>
        <v>14376.57604540465</v>
      </c>
      <c r="O54" s="46">
        <f t="shared" si="16"/>
        <v>18274.056373237116</v>
      </c>
    </row>
    <row r="55" spans="1:15" x14ac:dyDescent="0.4">
      <c r="A55" s="9">
        <v>47</v>
      </c>
      <c r="B55" s="5">
        <v>44235</v>
      </c>
      <c r="C55" s="47">
        <v>2</v>
      </c>
      <c r="D55" s="57">
        <v>1.27</v>
      </c>
      <c r="E55" s="58">
        <v>1.5</v>
      </c>
      <c r="F55" s="59">
        <v>-1</v>
      </c>
      <c r="G55" s="22">
        <f t="shared" si="18"/>
        <v>335928.53540841257</v>
      </c>
      <c r="H55" s="22">
        <f t="shared" si="19"/>
        <v>348879.56568851141</v>
      </c>
      <c r="I55" s="22">
        <f t="shared" si="20"/>
        <v>313156.41271604004</v>
      </c>
      <c r="J55" s="44">
        <f t="shared" si="11"/>
        <v>9707.9819499589412</v>
      </c>
      <c r="K55" s="45">
        <f t="shared" si="12"/>
        <v>10015.681311631906</v>
      </c>
      <c r="L55" s="46">
        <f t="shared" si="13"/>
        <v>9685.2498778156714</v>
      </c>
      <c r="M55" s="44">
        <f t="shared" si="14"/>
        <v>12329.137076447856</v>
      </c>
      <c r="N55" s="45">
        <f t="shared" si="15"/>
        <v>15023.521967447859</v>
      </c>
      <c r="O55" s="46">
        <f t="shared" si="16"/>
        <v>-9685.2498778156714</v>
      </c>
    </row>
    <row r="56" spans="1:15" x14ac:dyDescent="0.4">
      <c r="A56" s="9">
        <v>48</v>
      </c>
      <c r="B56" s="5">
        <v>44245</v>
      </c>
      <c r="C56" s="47">
        <v>2</v>
      </c>
      <c r="D56" s="57">
        <v>1.27</v>
      </c>
      <c r="E56" s="58">
        <v>1.5</v>
      </c>
      <c r="F56" s="59">
        <v>-1</v>
      </c>
      <c r="G56" s="22">
        <f t="shared" si="18"/>
        <v>348727.41260747309</v>
      </c>
      <c r="H56" s="22">
        <f t="shared" si="19"/>
        <v>364579.14614449441</v>
      </c>
      <c r="I56" s="22">
        <f t="shared" si="20"/>
        <v>303761.72033455886</v>
      </c>
      <c r="J56" s="44">
        <f t="shared" si="11"/>
        <v>10077.856062252376</v>
      </c>
      <c r="K56" s="45">
        <f t="shared" si="12"/>
        <v>10466.386970655341</v>
      </c>
      <c r="L56" s="46">
        <f t="shared" si="13"/>
        <v>9394.6923814812017</v>
      </c>
      <c r="M56" s="44">
        <f t="shared" si="14"/>
        <v>12798.877199060518</v>
      </c>
      <c r="N56" s="45">
        <f t="shared" si="15"/>
        <v>15699.580455983012</v>
      </c>
      <c r="O56" s="46">
        <f t="shared" si="16"/>
        <v>-9394.6923814812017</v>
      </c>
    </row>
    <row r="57" spans="1:15" x14ac:dyDescent="0.4">
      <c r="A57" s="9">
        <v>49</v>
      </c>
      <c r="B57" s="5">
        <v>44301</v>
      </c>
      <c r="C57" s="47">
        <v>2</v>
      </c>
      <c r="D57" s="57">
        <v>1.27</v>
      </c>
      <c r="E57" s="58">
        <v>1.5</v>
      </c>
      <c r="F57" s="59">
        <v>2</v>
      </c>
      <c r="G57" s="22">
        <f t="shared" si="18"/>
        <v>362013.92702781782</v>
      </c>
      <c r="H57" s="22">
        <f t="shared" si="19"/>
        <v>380985.20772099664</v>
      </c>
      <c r="I57" s="22">
        <f t="shared" si="20"/>
        <v>321987.42355463241</v>
      </c>
      <c r="J57" s="44">
        <f t="shared" si="11"/>
        <v>10461.822378224193</v>
      </c>
      <c r="K57" s="45">
        <f t="shared" si="12"/>
        <v>10937.374384334831</v>
      </c>
      <c r="L57" s="46">
        <f t="shared" si="13"/>
        <v>9112.8516100367651</v>
      </c>
      <c r="M57" s="44">
        <f t="shared" si="14"/>
        <v>13286.514420344725</v>
      </c>
      <c r="N57" s="45">
        <f t="shared" si="15"/>
        <v>16406.061576502245</v>
      </c>
      <c r="O57" s="46">
        <f t="shared" si="16"/>
        <v>18225.70322007353</v>
      </c>
    </row>
    <row r="58" spans="1:15" ht="19.5" thickBot="1" x14ac:dyDescent="0.45">
      <c r="A58" s="9">
        <v>50</v>
      </c>
      <c r="B58" s="6">
        <v>44320</v>
      </c>
      <c r="C58" s="51">
        <v>2</v>
      </c>
      <c r="D58" s="61">
        <v>-1</v>
      </c>
      <c r="E58" s="62">
        <v>-1</v>
      </c>
      <c r="F58" s="63">
        <v>-1</v>
      </c>
      <c r="G58" s="22">
        <f t="shared" si="18"/>
        <v>351153.50921698328</v>
      </c>
      <c r="H58" s="22">
        <f t="shared" si="19"/>
        <v>369555.65148936672</v>
      </c>
      <c r="I58" s="22">
        <f t="shared" si="20"/>
        <v>312327.80084799341</v>
      </c>
      <c r="J58" s="44">
        <f t="shared" si="11"/>
        <v>10860.417810834533</v>
      </c>
      <c r="K58" s="45">
        <f t="shared" si="12"/>
        <v>11429.556231629898</v>
      </c>
      <c r="L58" s="46">
        <f t="shared" si="13"/>
        <v>9659.6227066389711</v>
      </c>
      <c r="M58" s="44">
        <f t="shared" si="14"/>
        <v>-10860.417810834533</v>
      </c>
      <c r="N58" s="45">
        <f t="shared" si="15"/>
        <v>-11429.556231629898</v>
      </c>
      <c r="O58" s="46">
        <f t="shared" si="16"/>
        <v>-9659.6227066389711</v>
      </c>
    </row>
    <row r="59" spans="1:15" ht="19.5" thickBot="1" x14ac:dyDescent="0.45">
      <c r="A59" s="9"/>
      <c r="B59" s="92" t="s">
        <v>5</v>
      </c>
      <c r="C59" s="93"/>
      <c r="D59" s="7">
        <f>COUNTIF(D9:D58,1.27)</f>
        <v>36</v>
      </c>
      <c r="E59" s="7">
        <f>COUNTIF(E9:E58,1.5)</f>
        <v>38</v>
      </c>
      <c r="F59" s="8">
        <f>COUNTIF(F9:F58,2)</f>
        <v>30</v>
      </c>
      <c r="G59" s="70">
        <f>M59+G8</f>
        <v>351153.50921698322</v>
      </c>
      <c r="H59" s="71">
        <f>N59+H8</f>
        <v>369555.65148936672</v>
      </c>
      <c r="I59" s="72">
        <f>O59+I8</f>
        <v>312327.80084799347</v>
      </c>
      <c r="J59" s="67" t="s">
        <v>29</v>
      </c>
      <c r="K59" s="68">
        <f>B58-B9</f>
        <v>1579</v>
      </c>
      <c r="L59" s="69" t="s">
        <v>30</v>
      </c>
      <c r="M59" s="81">
        <f>SUM(M9:M58)</f>
        <v>251153.50921698325</v>
      </c>
      <c r="N59" s="82">
        <f>SUM(N9:N58)</f>
        <v>269555.65148936672</v>
      </c>
      <c r="O59" s="83">
        <f>SUM(O9:O58)</f>
        <v>212327.80084799349</v>
      </c>
    </row>
    <row r="60" spans="1:15" ht="19.5" thickBot="1" x14ac:dyDescent="0.45">
      <c r="A60" s="9"/>
      <c r="B60" s="86" t="s">
        <v>6</v>
      </c>
      <c r="C60" s="87"/>
      <c r="D60" s="7">
        <f>COUNTIF(D9:D58,-1)</f>
        <v>9</v>
      </c>
      <c r="E60" s="7">
        <f>COUNTIF(E9:E58,-1)</f>
        <v>12</v>
      </c>
      <c r="F60" s="8">
        <f>COUNTIF(F9:F58,-1)</f>
        <v>20</v>
      </c>
      <c r="G60" s="84" t="s">
        <v>28</v>
      </c>
      <c r="H60" s="85"/>
      <c r="I60" s="91"/>
      <c r="J60" s="84" t="s">
        <v>31</v>
      </c>
      <c r="K60" s="85"/>
      <c r="L60" s="91"/>
      <c r="M60" s="9"/>
      <c r="N60" s="3"/>
      <c r="O60" s="4"/>
    </row>
    <row r="61" spans="1:15" ht="19.5" thickBot="1" x14ac:dyDescent="0.45">
      <c r="A61" s="9"/>
      <c r="B61" s="86" t="s">
        <v>33</v>
      </c>
      <c r="C61" s="87"/>
      <c r="D61" s="7">
        <f>COUNTIF(D9:D58,0)</f>
        <v>0</v>
      </c>
      <c r="E61" s="7">
        <f>COUNTIF(E9:E58,0)</f>
        <v>0</v>
      </c>
      <c r="F61" s="7">
        <f>COUNTIF(F9:F58,0)</f>
        <v>0</v>
      </c>
      <c r="G61" s="76">
        <f>G59/G8</f>
        <v>3.5115350921698321</v>
      </c>
      <c r="H61" s="77">
        <f t="shared" ref="H61" si="21">H59/H8</f>
        <v>3.6955565148936671</v>
      </c>
      <c r="I61" s="78">
        <f>I59/I8</f>
        <v>3.1232780084799345</v>
      </c>
      <c r="J61" s="65">
        <f>(G61-100%)*30/K59</f>
        <v>4.7717576165354637E-2</v>
      </c>
      <c r="K61" s="65">
        <f>(H61-100%)*30/K59</f>
        <v>5.1213866654091209E-2</v>
      </c>
      <c r="L61" s="66">
        <f>(I61-100%)*30/K59</f>
        <v>4.0340937463203316E-2</v>
      </c>
      <c r="M61" s="10"/>
      <c r="N61" s="2"/>
      <c r="O61" s="11"/>
    </row>
    <row r="62" spans="1:15" ht="19.5" thickBot="1" x14ac:dyDescent="0.45">
      <c r="A62" s="3"/>
      <c r="B62" s="84" t="s">
        <v>4</v>
      </c>
      <c r="C62" s="85"/>
      <c r="D62" s="79">
        <f t="shared" ref="D62:E62" si="22">D59/(D59+D60+D61)</f>
        <v>0.8</v>
      </c>
      <c r="E62" s="74">
        <f t="shared" si="22"/>
        <v>0.76</v>
      </c>
      <c r="F62" s="75">
        <f>F59/(F59+F60+F61)</f>
        <v>0.6</v>
      </c>
    </row>
    <row r="64" spans="1:15" x14ac:dyDescent="0.4">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
  <sheetViews>
    <sheetView zoomScale="80" zoomScaleNormal="80" workbookViewId="0">
      <selection activeCell="P20" sqref="P20"/>
    </sheetView>
  </sheetViews>
  <sheetFormatPr defaultColWidth="8.125" defaultRowHeight="14.25" x14ac:dyDescent="0.4"/>
  <cols>
    <col min="1" max="1" width="6.625" style="53"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topLeftCell="A4" zoomScale="145" zoomScaleSheetLayoutView="100" workbookViewId="0">
      <selection activeCell="A22" sqref="A22:J29"/>
    </sheetView>
  </sheetViews>
  <sheetFormatPr defaultColWidth="8.125" defaultRowHeight="13.5" x14ac:dyDescent="0.4"/>
  <cols>
    <col min="1" max="16384" width="8.125" style="52"/>
  </cols>
  <sheetData>
    <row r="1" spans="1:10" x14ac:dyDescent="0.4">
      <c r="A1" s="52" t="s">
        <v>24</v>
      </c>
    </row>
    <row r="2" spans="1:10" x14ac:dyDescent="0.4">
      <c r="A2" s="94" t="s">
        <v>36</v>
      </c>
      <c r="B2" s="95"/>
      <c r="C2" s="95"/>
      <c r="D2" s="95"/>
      <c r="E2" s="95"/>
      <c r="F2" s="95"/>
      <c r="G2" s="95"/>
      <c r="H2" s="95"/>
      <c r="I2" s="95"/>
      <c r="J2" s="95"/>
    </row>
    <row r="3" spans="1:10" x14ac:dyDescent="0.4">
      <c r="A3" s="95"/>
      <c r="B3" s="95"/>
      <c r="C3" s="95"/>
      <c r="D3" s="95"/>
      <c r="E3" s="95"/>
      <c r="F3" s="95"/>
      <c r="G3" s="95"/>
      <c r="H3" s="95"/>
      <c r="I3" s="95"/>
      <c r="J3" s="95"/>
    </row>
    <row r="4" spans="1:10" x14ac:dyDescent="0.4">
      <c r="A4" s="95"/>
      <c r="B4" s="95"/>
      <c r="C4" s="95"/>
      <c r="D4" s="95"/>
      <c r="E4" s="95"/>
      <c r="F4" s="95"/>
      <c r="G4" s="95"/>
      <c r="H4" s="95"/>
      <c r="I4" s="95"/>
      <c r="J4" s="95"/>
    </row>
    <row r="5" spans="1:10" x14ac:dyDescent="0.4">
      <c r="A5" s="95"/>
      <c r="B5" s="95"/>
      <c r="C5" s="95"/>
      <c r="D5" s="95"/>
      <c r="E5" s="95"/>
      <c r="F5" s="95"/>
      <c r="G5" s="95"/>
      <c r="H5" s="95"/>
      <c r="I5" s="95"/>
      <c r="J5" s="95"/>
    </row>
    <row r="6" spans="1:10" x14ac:dyDescent="0.4">
      <c r="A6" s="95"/>
      <c r="B6" s="95"/>
      <c r="C6" s="95"/>
      <c r="D6" s="95"/>
      <c r="E6" s="95"/>
      <c r="F6" s="95"/>
      <c r="G6" s="95"/>
      <c r="H6" s="95"/>
      <c r="I6" s="95"/>
      <c r="J6" s="95"/>
    </row>
    <row r="7" spans="1:10" x14ac:dyDescent="0.4">
      <c r="A7" s="95"/>
      <c r="B7" s="95"/>
      <c r="C7" s="95"/>
      <c r="D7" s="95"/>
      <c r="E7" s="95"/>
      <c r="F7" s="95"/>
      <c r="G7" s="95"/>
      <c r="H7" s="95"/>
      <c r="I7" s="95"/>
      <c r="J7" s="95"/>
    </row>
    <row r="8" spans="1:10" x14ac:dyDescent="0.4">
      <c r="A8" s="95"/>
      <c r="B8" s="95"/>
      <c r="C8" s="95"/>
      <c r="D8" s="95"/>
      <c r="E8" s="95"/>
      <c r="F8" s="95"/>
      <c r="G8" s="95"/>
      <c r="H8" s="95"/>
      <c r="I8" s="95"/>
      <c r="J8" s="95"/>
    </row>
    <row r="9" spans="1:10" x14ac:dyDescent="0.4">
      <c r="A9" s="95"/>
      <c r="B9" s="95"/>
      <c r="C9" s="95"/>
      <c r="D9" s="95"/>
      <c r="E9" s="95"/>
      <c r="F9" s="95"/>
      <c r="G9" s="95"/>
      <c r="H9" s="95"/>
      <c r="I9" s="95"/>
      <c r="J9" s="95"/>
    </row>
    <row r="11" spans="1:10" x14ac:dyDescent="0.4">
      <c r="A11" s="52" t="s">
        <v>25</v>
      </c>
    </row>
    <row r="12" spans="1:10" x14ac:dyDescent="0.4">
      <c r="A12" s="96" t="s">
        <v>37</v>
      </c>
      <c r="B12" s="97"/>
      <c r="C12" s="97"/>
      <c r="D12" s="97"/>
      <c r="E12" s="97"/>
      <c r="F12" s="97"/>
      <c r="G12" s="97"/>
      <c r="H12" s="97"/>
      <c r="I12" s="97"/>
      <c r="J12" s="97"/>
    </row>
    <row r="13" spans="1:10" x14ac:dyDescent="0.4">
      <c r="A13" s="97"/>
      <c r="B13" s="97"/>
      <c r="C13" s="97"/>
      <c r="D13" s="97"/>
      <c r="E13" s="97"/>
      <c r="F13" s="97"/>
      <c r="G13" s="97"/>
      <c r="H13" s="97"/>
      <c r="I13" s="97"/>
      <c r="J13" s="97"/>
    </row>
    <row r="14" spans="1:10" x14ac:dyDescent="0.4">
      <c r="A14" s="97"/>
      <c r="B14" s="97"/>
      <c r="C14" s="97"/>
      <c r="D14" s="97"/>
      <c r="E14" s="97"/>
      <c r="F14" s="97"/>
      <c r="G14" s="97"/>
      <c r="H14" s="97"/>
      <c r="I14" s="97"/>
      <c r="J14" s="97"/>
    </row>
    <row r="15" spans="1:10" x14ac:dyDescent="0.4">
      <c r="A15" s="97"/>
      <c r="B15" s="97"/>
      <c r="C15" s="97"/>
      <c r="D15" s="97"/>
      <c r="E15" s="97"/>
      <c r="F15" s="97"/>
      <c r="G15" s="97"/>
      <c r="H15" s="97"/>
      <c r="I15" s="97"/>
      <c r="J15" s="97"/>
    </row>
    <row r="16" spans="1:10" x14ac:dyDescent="0.4">
      <c r="A16" s="97"/>
      <c r="B16" s="97"/>
      <c r="C16" s="97"/>
      <c r="D16" s="97"/>
      <c r="E16" s="97"/>
      <c r="F16" s="97"/>
      <c r="G16" s="97"/>
      <c r="H16" s="97"/>
      <c r="I16" s="97"/>
      <c r="J16" s="97"/>
    </row>
    <row r="17" spans="1:10" x14ac:dyDescent="0.4">
      <c r="A17" s="97"/>
      <c r="B17" s="97"/>
      <c r="C17" s="97"/>
      <c r="D17" s="97"/>
      <c r="E17" s="97"/>
      <c r="F17" s="97"/>
      <c r="G17" s="97"/>
      <c r="H17" s="97"/>
      <c r="I17" s="97"/>
      <c r="J17" s="97"/>
    </row>
    <row r="18" spans="1:10" x14ac:dyDescent="0.4">
      <c r="A18" s="97"/>
      <c r="B18" s="97"/>
      <c r="C18" s="97"/>
      <c r="D18" s="97"/>
      <c r="E18" s="97"/>
      <c r="F18" s="97"/>
      <c r="G18" s="97"/>
      <c r="H18" s="97"/>
      <c r="I18" s="97"/>
      <c r="J18" s="97"/>
    </row>
    <row r="19" spans="1:10" x14ac:dyDescent="0.4">
      <c r="A19" s="97"/>
      <c r="B19" s="97"/>
      <c r="C19" s="97"/>
      <c r="D19" s="97"/>
      <c r="E19" s="97"/>
      <c r="F19" s="97"/>
      <c r="G19" s="97"/>
      <c r="H19" s="97"/>
      <c r="I19" s="97"/>
      <c r="J19" s="97"/>
    </row>
    <row r="21" spans="1:10" x14ac:dyDescent="0.4">
      <c r="A21" s="52" t="s">
        <v>26</v>
      </c>
    </row>
    <row r="22" spans="1:10" x14ac:dyDescent="0.4">
      <c r="A22" s="96" t="s">
        <v>38</v>
      </c>
      <c r="B22" s="96"/>
      <c r="C22" s="96"/>
      <c r="D22" s="96"/>
      <c r="E22" s="96"/>
      <c r="F22" s="96"/>
      <c r="G22" s="96"/>
      <c r="H22" s="96"/>
      <c r="I22" s="96"/>
      <c r="J22" s="96"/>
    </row>
    <row r="23" spans="1:10" x14ac:dyDescent="0.4">
      <c r="A23" s="96"/>
      <c r="B23" s="96"/>
      <c r="C23" s="96"/>
      <c r="D23" s="96"/>
      <c r="E23" s="96"/>
      <c r="F23" s="96"/>
      <c r="G23" s="96"/>
      <c r="H23" s="96"/>
      <c r="I23" s="96"/>
      <c r="J23" s="96"/>
    </row>
    <row r="24" spans="1:10" x14ac:dyDescent="0.4">
      <c r="A24" s="96"/>
      <c r="B24" s="96"/>
      <c r="C24" s="96"/>
      <c r="D24" s="96"/>
      <c r="E24" s="96"/>
      <c r="F24" s="96"/>
      <c r="G24" s="96"/>
      <c r="H24" s="96"/>
      <c r="I24" s="96"/>
      <c r="J24" s="96"/>
    </row>
    <row r="25" spans="1:10" x14ac:dyDescent="0.4">
      <c r="A25" s="96"/>
      <c r="B25" s="96"/>
      <c r="C25" s="96"/>
      <c r="D25" s="96"/>
      <c r="E25" s="96"/>
      <c r="F25" s="96"/>
      <c r="G25" s="96"/>
      <c r="H25" s="96"/>
      <c r="I25" s="96"/>
      <c r="J25" s="96"/>
    </row>
    <row r="26" spans="1:10" x14ac:dyDescent="0.4">
      <c r="A26" s="96"/>
      <c r="B26" s="96"/>
      <c r="C26" s="96"/>
      <c r="D26" s="96"/>
      <c r="E26" s="96"/>
      <c r="F26" s="96"/>
      <c r="G26" s="96"/>
      <c r="H26" s="96"/>
      <c r="I26" s="96"/>
      <c r="J26" s="96"/>
    </row>
    <row r="27" spans="1:10" x14ac:dyDescent="0.4">
      <c r="A27" s="96"/>
      <c r="B27" s="96"/>
      <c r="C27" s="96"/>
      <c r="D27" s="96"/>
      <c r="E27" s="96"/>
      <c r="F27" s="96"/>
      <c r="G27" s="96"/>
      <c r="H27" s="96"/>
      <c r="I27" s="96"/>
      <c r="J27" s="96"/>
    </row>
    <row r="28" spans="1:10" x14ac:dyDescent="0.4">
      <c r="A28" s="96"/>
      <c r="B28" s="96"/>
      <c r="C28" s="96"/>
      <c r="D28" s="96"/>
      <c r="E28" s="96"/>
      <c r="F28" s="96"/>
      <c r="G28" s="96"/>
      <c r="H28" s="96"/>
      <c r="I28" s="96"/>
      <c r="J28" s="96"/>
    </row>
    <row r="29" spans="1:10" x14ac:dyDescent="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H21" sqref="H21"/>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14</v>
      </c>
      <c r="B1" s="31"/>
      <c r="C1" s="32"/>
      <c r="D1" s="33"/>
      <c r="E1" s="32"/>
      <c r="F1" s="33"/>
      <c r="G1" s="32"/>
      <c r="H1" s="33"/>
    </row>
    <row r="2" spans="1:8" x14ac:dyDescent="0.4">
      <c r="A2" s="34"/>
      <c r="B2" s="32"/>
      <c r="C2" s="32"/>
      <c r="D2" s="33"/>
      <c r="E2" s="32"/>
      <c r="F2" s="33"/>
      <c r="G2" s="32"/>
      <c r="H2" s="33"/>
    </row>
    <row r="3" spans="1:8" x14ac:dyDescent="0.4">
      <c r="A3" s="35" t="s">
        <v>15</v>
      </c>
      <c r="B3" s="35" t="s">
        <v>16</v>
      </c>
      <c r="C3" s="35" t="s">
        <v>17</v>
      </c>
      <c r="D3" s="36" t="s">
        <v>18</v>
      </c>
      <c r="E3" s="35" t="s">
        <v>19</v>
      </c>
      <c r="F3" s="36" t="s">
        <v>18</v>
      </c>
      <c r="G3" s="35" t="s">
        <v>20</v>
      </c>
      <c r="H3" s="36" t="s">
        <v>18</v>
      </c>
    </row>
    <row r="4" spans="1:8" x14ac:dyDescent="0.4">
      <c r="A4" s="37" t="s">
        <v>40</v>
      </c>
      <c r="B4" s="37" t="s">
        <v>39</v>
      </c>
      <c r="C4" s="37"/>
      <c r="D4" s="38"/>
      <c r="E4" s="37"/>
      <c r="F4" s="38"/>
      <c r="G4" s="37" t="s">
        <v>41</v>
      </c>
      <c r="H4" s="38">
        <v>44447</v>
      </c>
    </row>
    <row r="5" spans="1:8" x14ac:dyDescent="0.4">
      <c r="A5" s="37" t="s">
        <v>40</v>
      </c>
      <c r="B5" s="37" t="s">
        <v>42</v>
      </c>
      <c r="C5" s="37"/>
      <c r="D5" s="38"/>
      <c r="E5" s="37"/>
      <c r="F5" s="39"/>
      <c r="G5" s="37" t="s">
        <v>41</v>
      </c>
      <c r="H5" s="38">
        <v>44449</v>
      </c>
    </row>
    <row r="6" spans="1:8" x14ac:dyDescent="0.4">
      <c r="A6" s="37" t="s">
        <v>40</v>
      </c>
      <c r="B6" s="37"/>
      <c r="C6" s="37"/>
      <c r="D6" s="39"/>
      <c r="E6" s="37"/>
      <c r="F6" s="39"/>
      <c r="G6" s="37"/>
      <c r="H6" s="39"/>
    </row>
    <row r="7" spans="1:8" x14ac:dyDescent="0.4">
      <c r="A7" s="37"/>
      <c r="B7" s="37"/>
      <c r="C7" s="37"/>
      <c r="D7" s="39"/>
      <c r="E7" s="37"/>
      <c r="F7" s="39"/>
      <c r="G7" s="37"/>
      <c r="H7" s="39"/>
    </row>
    <row r="8" spans="1:8" x14ac:dyDescent="0.4">
      <c r="A8" s="37"/>
      <c r="B8" s="37"/>
      <c r="C8" s="37"/>
      <c r="D8" s="39"/>
      <c r="E8" s="37"/>
      <c r="F8" s="39"/>
      <c r="G8" s="37"/>
      <c r="H8" s="39"/>
    </row>
    <row r="9" spans="1:8" x14ac:dyDescent="0.4">
      <c r="A9" s="37"/>
      <c r="B9" s="37"/>
      <c r="C9" s="37"/>
      <c r="D9" s="39"/>
      <c r="E9" s="37"/>
      <c r="F9" s="39"/>
      <c r="G9" s="37"/>
      <c r="H9" s="39"/>
    </row>
    <row r="10" spans="1:8" x14ac:dyDescent="0.4">
      <c r="A10" s="37"/>
      <c r="B10" s="37"/>
      <c r="C10" s="37"/>
      <c r="D10" s="39"/>
      <c r="E10" s="37"/>
      <c r="F10" s="39"/>
      <c r="G10" s="37"/>
      <c r="H10" s="39"/>
    </row>
    <row r="11" spans="1:8" x14ac:dyDescent="0.4">
      <c r="A11" s="37"/>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赤松福代</cp:lastModifiedBy>
  <dcterms:created xsi:type="dcterms:W3CDTF">2020-09-18T03:10:57Z</dcterms:created>
  <dcterms:modified xsi:type="dcterms:W3CDTF">2021-09-12T22:26:27Z</dcterms:modified>
</cp:coreProperties>
</file>